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3740" windowHeight="7815" tabRatio="951" activeTab="19"/>
  </bookViews>
  <sheets>
    <sheet name="Лист3 (2)" sheetId="1" r:id="rId1"/>
    <sheet name="шк м23" sheetId="2" r:id="rId2"/>
    <sheet name="шк м24" sheetId="3" r:id="rId3"/>
    <sheet name="шк м25" sheetId="4" r:id="rId4"/>
    <sheet name="шк пл23" sheetId="5" r:id="rId5"/>
    <sheet name="шк пл24" sheetId="6" r:id="rId6"/>
    <sheet name="шк пл25" sheetId="7" r:id="rId7"/>
    <sheet name="питан23" sheetId="8" r:id="rId8"/>
    <sheet name="питан24-25" sheetId="9" r:id="rId9"/>
    <sheet name="ОВЗ23" sheetId="10" r:id="rId10"/>
    <sheet name="классн" sheetId="11" r:id="rId11"/>
    <sheet name="налоги23" sheetId="12" r:id="rId12"/>
    <sheet name="шк об23" sheetId="13" r:id="rId13"/>
    <sheet name="шк об24" sheetId="14" r:id="rId14"/>
    <sheet name="шк об25" sheetId="15" r:id="rId15"/>
    <sheet name="инициативное" sheetId="16" r:id="rId16"/>
    <sheet name="осв приб" sheetId="17" r:id="rId17"/>
    <sheet name="ковид" sheetId="18" r:id="rId18"/>
    <sheet name="фин грам" sheetId="19" r:id="rId19"/>
    <sheet name="лаг" sheetId="20" r:id="rId20"/>
  </sheets>
  <definedNames>
    <definedName name="_xlnm.Print_Titles" localSheetId="0">'Лист3 (2)'!$119:$122</definedName>
    <definedName name="_xlnm.Print_Area" localSheetId="15">'инициативное'!$A$1:$G$28</definedName>
    <definedName name="_xlnm.Print_Area" localSheetId="10">'классн'!$A$1:$G$33</definedName>
    <definedName name="_xlnm.Print_Area" localSheetId="17">'ковид'!$A$1:$G$29</definedName>
    <definedName name="_xlnm.Print_Area" localSheetId="19">'лаг'!$A$1:$G$25</definedName>
    <definedName name="_xlnm.Print_Area" localSheetId="11">'налоги23'!$A$1:$G$36</definedName>
    <definedName name="_xlnm.Print_Area" localSheetId="9">'ОВЗ23'!$A$1:$G$36</definedName>
    <definedName name="_xlnm.Print_Area" localSheetId="16">'осв приб'!$A$1:$G$31</definedName>
    <definedName name="_xlnm.Print_Area" localSheetId="7">'питан23'!$A$1:$G$28</definedName>
    <definedName name="_xlnm.Print_Area" localSheetId="8">'питан24-25'!$A$1:$G$28</definedName>
    <definedName name="_xlnm.Print_Area" localSheetId="18">'фин грам'!$A$1:$G$83</definedName>
    <definedName name="_xlnm.Print_Area" localSheetId="1">'шк м23'!$A$1:$G$124</definedName>
    <definedName name="_xlnm.Print_Area" localSheetId="2">'шк м24'!$A$1:$G$67</definedName>
    <definedName name="_xlnm.Print_Area" localSheetId="3">'шк м25'!$A$1:$G$49</definedName>
    <definedName name="_xlnm.Print_Area" localSheetId="12">'шк об23'!$A$1:$G$59</definedName>
    <definedName name="_xlnm.Print_Area" localSheetId="13">'шк об24'!$A$1:$G$48</definedName>
    <definedName name="_xlnm.Print_Area" localSheetId="14">'шк об25'!$A$1:$G$50</definedName>
    <definedName name="_xlnm.Print_Area" localSheetId="4">'шк пл23'!$A$1:$G$25</definedName>
    <definedName name="_xlnm.Print_Area" localSheetId="5">'шк пл24'!$A$1:$G$22</definedName>
    <definedName name="_xlnm.Print_Area" localSheetId="6">'шк пл25'!$A$1:$G$22</definedName>
  </definedNames>
  <calcPr fullCalcOnLoad="1"/>
</workbook>
</file>

<file path=xl/sharedStrings.xml><?xml version="1.0" encoding="utf-8"?>
<sst xmlns="http://schemas.openxmlformats.org/spreadsheetml/2006/main" count="1192" uniqueCount="307">
  <si>
    <t>А. А. Сердюкова</t>
  </si>
  <si>
    <t>ИТОГО</t>
  </si>
  <si>
    <t>налог на имущество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</si>
  <si>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</si>
  <si>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</si>
  <si>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</si>
  <si>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</si>
  <si>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</si>
  <si>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</si>
  <si>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</si>
  <si>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</si>
  <si>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</si>
  <si>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</si>
  <si>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</si>
  <si>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</si>
  <si>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</si>
  <si>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</si>
  <si>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</si>
  <si>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</si>
  <si>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Коммунальные услуги</t>
  </si>
  <si>
    <t>вывоз ЖБО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</si>
  <si>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</si>
  <si>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</si>
  <si>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</si>
  <si>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</si>
  <si>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И. Н. Нароженко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</si>
  <si>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</si>
  <si>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</si>
  <si>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</si>
  <si>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</si>
  <si>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</si>
  <si>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в том числе               субвенция</t>
  </si>
  <si>
    <t xml:space="preserve">                                 местный бюджет</t>
  </si>
  <si>
    <t>Начисления на выплаты по оплате труда  (30,2%)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</si>
  <si>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</si>
  <si>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</si>
  <si>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</si>
  <si>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</si>
  <si>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</si>
  <si>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стоимость за единицу потребления</t>
  </si>
  <si>
    <t>количество</t>
  </si>
  <si>
    <t>итого</t>
  </si>
  <si>
    <t>Директор -главный бухгалтер</t>
  </si>
  <si>
    <t>Гл.экономист</t>
  </si>
  <si>
    <t>Подача абоненту через присоединенную сеть из централизованных систем холодного водоснабжения</t>
  </si>
  <si>
    <t>Администрация Руднянского муниципального района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</si>
  <si>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</si>
  <si>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подмены</t>
  </si>
  <si>
    <t>абонентская плата</t>
  </si>
  <si>
    <t>минуты</t>
  </si>
  <si>
    <t>ст-ть 1 точки/минуты</t>
  </si>
  <si>
    <t>количество месяцев/минут</t>
  </si>
  <si>
    <t>Сумма расходов (гр.3*гр.4) (рублей)</t>
  </si>
  <si>
    <t>дефлятор</t>
  </si>
  <si>
    <t>Сумма расходов (гр.3*гр.4*гр5) (рублей)</t>
  </si>
  <si>
    <t xml:space="preserve">стоимость за единицу </t>
  </si>
  <si>
    <t>Сумма расходов (гр.3*гр4) (рублей)</t>
  </si>
  <si>
    <t>Сумма расходов в квартал (рублей)</t>
  </si>
  <si>
    <t>Глава Руднянского муниципального района</t>
  </si>
  <si>
    <t>Продление домена официального сайта учреждения</t>
  </si>
  <si>
    <t>УТВЕРЖДАЮ</t>
  </si>
  <si>
    <t>педагогические работники</t>
  </si>
  <si>
    <t>прочий персонал</t>
  </si>
  <si>
    <t>*</t>
  </si>
  <si>
    <t>подмены пед работники</t>
  </si>
  <si>
    <t>прочие работники</t>
  </si>
  <si>
    <t>по тарификации 260354.81*12 мес</t>
  </si>
  <si>
    <t>0100000000</t>
  </si>
  <si>
    <t xml:space="preserve"> по тарификации (янв-апр) 72607.31*4 мес</t>
  </si>
  <si>
    <t xml:space="preserve"> по тарификации (май-декаб) 82651.31 * 8 мес</t>
  </si>
  <si>
    <t>Образование</t>
  </si>
  <si>
    <t>дератизация</t>
  </si>
  <si>
    <t>пени за несвоевременную уплату налогов, сборов, страховых взносов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</si>
  <si>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</si>
  <si>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</si>
  <si>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</si>
  <si>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</si>
  <si>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</si>
  <si>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</si>
  <si>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</si>
  <si>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</si>
  <si>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</si>
  <si>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</si>
  <si>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</si>
  <si>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</si>
  <si>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</si>
  <si>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</si>
  <si>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</si>
  <si>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</si>
  <si>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</si>
  <si>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</si>
  <si>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</si>
  <si>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</si>
  <si>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</si>
  <si>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</si>
  <si>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</si>
  <si>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</si>
  <si>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</si>
  <si>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</si>
  <si>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</si>
  <si>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</si>
  <si>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</si>
  <si>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</si>
  <si>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</si>
  <si>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</si>
  <si>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</si>
  <si>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гл.экономист МКУ МЦБ</t>
  </si>
  <si>
    <t>обращение с ТКО</t>
  </si>
  <si>
    <t>централизованная охрана путем приема и регистрации сообщений</t>
  </si>
  <si>
    <t>Социальное обеспечение</t>
  </si>
  <si>
    <t>Социальные пособия и компенсации персоналу в денежной форме</t>
  </si>
  <si>
    <t>Непрограммные расходы органов местного самоуправления</t>
  </si>
  <si>
    <t>Муниципальная программа "Развитие образования в Руднянском муниципальном районе"</t>
  </si>
  <si>
    <t>9900000000</t>
  </si>
  <si>
    <t>компенсация услуг сотовой связи</t>
  </si>
  <si>
    <t>Всего по смете на 2023 год</t>
  </si>
  <si>
    <t>9900029090</t>
  </si>
  <si>
    <t>пособие за первые три дня временной нетрудоспособности за счет средств работодателя в случае заболевания работника</t>
  </si>
  <si>
    <t>приобретение хозяйственных товаров и моющих средств</t>
  </si>
  <si>
    <t>В. А. Полетаев</t>
  </si>
  <si>
    <t>2. Расчет расходов по подстатье 213 "Начисления на выплаты по оплате труда"</t>
  </si>
  <si>
    <t>1. Расчет расходов по подстатье 310 "Увеличение стоимости основных средств"</t>
  </si>
  <si>
    <t>1. Расчет расходов по подстатье 226 "Прочие работы, услуги"</t>
  </si>
  <si>
    <t>Увеличение стоимости прочих оборотных запасов (материалов)</t>
  </si>
  <si>
    <t>Расходы областного бюджета по финансовой грамотности</t>
  </si>
  <si>
    <t>9900071170</t>
  </si>
  <si>
    <t>стоимость за 1 час с учетом НДФЛ и отчислений</t>
  </si>
  <si>
    <t>количество часов</t>
  </si>
  <si>
    <t>в том числе</t>
  </si>
  <si>
    <t>Заработная плата, в том числе</t>
  </si>
  <si>
    <t xml:space="preserve">      субвенция, в том числе</t>
  </si>
  <si>
    <t>педагогический персонал</t>
  </si>
  <si>
    <t>3. Расчет расходов по подстатье 226 "Прочие работы, услуги"</t>
  </si>
  <si>
    <t>организация питания(средства родительской платы)</t>
  </si>
  <si>
    <t>то тахографа</t>
  </si>
  <si>
    <t>предрейсовый медосмотр водителя</t>
  </si>
  <si>
    <t>приобретение ГСМ для школьного автобуса</t>
  </si>
  <si>
    <t>приобретение запасных частей для школьного автобуса</t>
  </si>
  <si>
    <t>3. Расчет расходов по подстатье 223 "Коммунальные услуги"</t>
  </si>
  <si>
    <t>организация питания учащихся 5-11 классов (областной бюджет)</t>
  </si>
  <si>
    <t>организация питания учащихся 5-11 классов(софинансирование из средств районного бюджета)</t>
  </si>
  <si>
    <t>организация питания учащихся 1-4 классов</t>
  </si>
  <si>
    <t>Ежемесячное денежное вознаграждение за классное руководство</t>
  </si>
  <si>
    <t>1. Расчет расходов по подстатье 291 "Налоги, пошлины и сборы"</t>
  </si>
  <si>
    <t>земельный налог</t>
  </si>
  <si>
    <t>кол-во месяцев/кварталов</t>
  </si>
  <si>
    <t>транспортный налог</t>
  </si>
  <si>
    <t>2. Расчет расходов по подстатье 292 "Штрафы за нарушение законодательства о налогах и сборах, законодательства о страховых взносах"</t>
  </si>
  <si>
    <t>приобретение учебников</t>
  </si>
  <si>
    <t>4. Расчет расходов по подстатье 310 "Увеличение стоимости основных средств"</t>
  </si>
  <si>
    <t>средства районного бюджета</t>
  </si>
  <si>
    <t>Заработная плата(проведение занятий по финансовой грамотности по программе МФ РФ)</t>
  </si>
  <si>
    <t>средства областного бюджета</t>
  </si>
  <si>
    <t>софинансирование из районного бюджета</t>
  </si>
  <si>
    <t>Проведение занятий по обучению финансовой грамотности в школе</t>
  </si>
  <si>
    <t>приобретение канцелярских товаров для проведения занятий по фин.грамотности в школе(обласной бюджет)</t>
  </si>
  <si>
    <t>приобретение канцелярских товаров для проведения занятий по фин.грамотности в школе(софинансирование из районного бюджета)</t>
  </si>
  <si>
    <t>Расходы на питание по учреждения общего образования за счет средств родительской платы</t>
  </si>
  <si>
    <t>9900000155</t>
  </si>
  <si>
    <t>Общее образование</t>
  </si>
  <si>
    <t>Подпрограмма"Развитие дошкольного, общего и дополнительного образования"</t>
  </si>
  <si>
    <t>0110000000</t>
  </si>
  <si>
    <t>Содействие развитию общего образования</t>
  </si>
  <si>
    <t>0110200000</t>
  </si>
  <si>
    <t>Обеспечение деятельности казенных учреждений общего образования</t>
  </si>
  <si>
    <t>0110200150</t>
  </si>
  <si>
    <t>Услуги связи</t>
  </si>
  <si>
    <t>электроснабжение</t>
  </si>
  <si>
    <t>твердые коммунальные отходы</t>
  </si>
  <si>
    <t>Работы, услуги по содержанию имущества</t>
  </si>
  <si>
    <t>Увеличение стоимости горюче-смазочных материалов</t>
  </si>
  <si>
    <t>Раходы на питание за счет средств родительской платы по учреждениям общего образования</t>
  </si>
  <si>
    <t>0110200155</t>
  </si>
  <si>
    <t>Расходы на питание детей с ОВЗ за счет средств бюджета района</t>
  </si>
  <si>
    <t>0110200156</t>
  </si>
  <si>
    <t>Софинансирование расходов на питание</t>
  </si>
  <si>
    <t>0110222010</t>
  </si>
  <si>
    <t>Ежемесячное денежное вознаграждение за класное руководство за счет средств федерального бюджета</t>
  </si>
  <si>
    <t>0110253030</t>
  </si>
  <si>
    <t>Субвенция на образовательный процесс в общеобразовательных учреждениях</t>
  </si>
  <si>
    <t>0110270360</t>
  </si>
  <si>
    <t>Субвенция на образовательный процесс в области заработной платы педагогических работников</t>
  </si>
  <si>
    <t>0110270361</t>
  </si>
  <si>
    <t>Субвеция на образовательный процесс в части заработной платы прочему персоналу</t>
  </si>
  <si>
    <t>0110270362</t>
  </si>
  <si>
    <t>Субвенция на образовательный процесс в части учебный и компенсационных расходов</t>
  </si>
  <si>
    <t>0110270363</t>
  </si>
  <si>
    <t>Субвенция на питание детей из малоимущих семей</t>
  </si>
  <si>
    <t>0110270370</t>
  </si>
  <si>
    <t>Уплата налогов, сборов и иных платежей</t>
  </si>
  <si>
    <t>0110280010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</si>
  <si>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</si>
  <si>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</si>
  <si>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</si>
  <si>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Софинансирование расходных обязательств муниципальных районов и городских округов Волгоградской области, возникающих при реализации мероприятий по организации бесплатного горячего питания </t>
  </si>
  <si>
    <t>01102L3040</t>
  </si>
  <si>
    <t>9900000150</t>
  </si>
  <si>
    <t>9900070360</t>
  </si>
  <si>
    <t>Осуществление образовательного процесса учрежденими общего образования на выплату заработной платы педагогическим работникам</t>
  </si>
  <si>
    <t>9900070361</t>
  </si>
  <si>
    <t>Обеспечение образовательного процесса учреждениями общего образования на выплату заработной платы проочему персоналу</t>
  </si>
  <si>
    <t>9900070362</t>
  </si>
  <si>
    <t>Осуществление образовательного процесса учреждениями общего образования на учебные расходы и компенсационные расходы</t>
  </si>
  <si>
    <t>9900070363</t>
  </si>
  <si>
    <t>Расходы на организацию питания детей из малоимущих семей, детей,  находящихся на учете у фтизиатра</t>
  </si>
  <si>
    <t>9900070370</t>
  </si>
  <si>
    <t>Дополнительное образование детей</t>
  </si>
  <si>
    <t>Муниципальная пограмма "Развитие образования в Руднянском муниципальном районе"</t>
  </si>
  <si>
    <t>Субсидия для решения вопросов местного значения в сфере дополниттелного образования</t>
  </si>
  <si>
    <t>0110271170</t>
  </si>
  <si>
    <t>Увеличение стоимости мягкого инвентаря</t>
  </si>
  <si>
    <t>Молодежная политика</t>
  </si>
  <si>
    <t>Организация оздоровление летнего отдыха детей и подростков</t>
  </si>
  <si>
    <t>0110500000</t>
  </si>
  <si>
    <t>Оздоровление детей за счет средств районного бюджета</t>
  </si>
  <si>
    <t>0110520390</t>
  </si>
  <si>
    <t>Организация отдыха детей в каникулярный период в лагерях дневного пребывания</t>
  </si>
  <si>
    <t>0110570390</t>
  </si>
  <si>
    <t>9900020390</t>
  </si>
  <si>
    <t>9900070390</t>
  </si>
  <si>
    <t>страховка школьного автобуса</t>
  </si>
  <si>
    <t>Денежная компесация питания родителям  обучающихся  с ОВЗ,находящимся  на индивидуальном обучении, на дому</t>
  </si>
  <si>
    <t>приобретение дезинфицирующих средств</t>
  </si>
  <si>
    <t>организация питания детей в летнем лагере при школе за счет средств областного бюджета</t>
  </si>
  <si>
    <t>организация питания детей в летнем лагере при школе за счет средств районного бюджета</t>
  </si>
  <si>
    <t>водоснабжение</t>
  </si>
  <si>
    <t>ЖБО</t>
  </si>
  <si>
    <t>Страхование</t>
  </si>
  <si>
    <t>Пособия по социальной помощи населению в натуральной форме</t>
  </si>
  <si>
    <t>местный бюджет</t>
  </si>
  <si>
    <t>Организация питания обучающихся с ОВЗ</t>
  </si>
  <si>
    <t>Прочие несоциальные выплаты персоналу в денежной форме</t>
  </si>
  <si>
    <t>99000L3040</t>
  </si>
  <si>
    <t>3.Расчет расходов по подстатье 221 "Услуги связи"</t>
  </si>
  <si>
    <t>4. Расчет расходов по подстатье 223 "Коммунальные услуги"</t>
  </si>
  <si>
    <t>5. Расчет расходов по подстатье 225 "услуги по содержанию имущества"</t>
  </si>
  <si>
    <t xml:space="preserve">т/о транспртного средства </t>
  </si>
  <si>
    <t>заправка картриджа</t>
  </si>
  <si>
    <t>6. Расчет расходов по подстатье 226 "Прочие работы, услуги"</t>
  </si>
  <si>
    <t>услуги спутникового GPS-ГЛОНАСС мониторинга</t>
  </si>
  <si>
    <t>санитарно-гигиенические мероприятия</t>
  </si>
  <si>
    <t>7. Расчет расходов по подстатье 227 "Страхование"</t>
  </si>
  <si>
    <t>8. Расчет расходов по подстатье 266 "Социальные пособия и компенсации персоналу в денежной форме"</t>
  </si>
  <si>
    <t>БЮДЖЕТНАЯ СМЕТА НА 2023 ФИНАНСОВЫЙ ГОД</t>
  </si>
  <si>
    <t>(НА 2023 ФИНАНСОВЫЙ ГОД И ПЛАНОВЫЙ ПЕРИОД 2024 И 2025 ГОДОВ)</t>
  </si>
  <si>
    <t xml:space="preserve">на 2023 год (на текущий финансовый год) </t>
  </si>
  <si>
    <t xml:space="preserve">на 2024 год (на первый год планового периода) </t>
  </si>
  <si>
    <t xml:space="preserve">на 2025 год (на второй год планового периода) </t>
  </si>
  <si>
    <t>от   "10 "  января 2023 года</t>
  </si>
  <si>
    <t>2. Расчет расходов по подстатье 263 "Пособия по социальной помощи населению в натуральной форме"</t>
  </si>
  <si>
    <t>3. Расчет расходов по подстатье 266 "Социальные пособия и компенсации персоналу в денежной форме"</t>
  </si>
  <si>
    <t>1. Расчет расходов по подстатье 225 "услуги по содержанию имущества"</t>
  </si>
  <si>
    <t>Всего по смете на 2023-2025 год</t>
  </si>
  <si>
    <t>за счет средств областного бюджета</t>
  </si>
  <si>
    <t>1. Расчет расходов по подстатье 346 "Увеличение стоимости прочих оборотных запасов(материалов)"</t>
  </si>
  <si>
    <t xml:space="preserve">Инициативное бюджетирование </t>
  </si>
  <si>
    <t>Всего по смете на 2024 год</t>
  </si>
  <si>
    <t>9900022010</t>
  </si>
  <si>
    <t>9900053030</t>
  </si>
  <si>
    <t>Всего по смете на 2024-2025 год</t>
  </si>
  <si>
    <t>Всего по смете на 2025 год</t>
  </si>
  <si>
    <t>3. Расчет расходов по подстатье 310 "Увеличение стоимости основных средств"</t>
  </si>
  <si>
    <t>средства областного бюджета, в том числе</t>
  </si>
  <si>
    <t>*проведение занятий по фин.грам. По программе МФ РФ в 4 классах(1 группа по 16 часов)</t>
  </si>
  <si>
    <t>*проведение занятий по фин.грам. По программе МФ РФ в 10-11 классах(1 группа по 32 часа)</t>
  </si>
  <si>
    <t>с 09.01.2023 по 31.05.2023</t>
  </si>
  <si>
    <t>с 01.09.2023 по 31.12.2023</t>
  </si>
  <si>
    <t>Проведение занятий по обучению финансовой грамотности в летнем лагере при школе</t>
  </si>
  <si>
    <t>обучение персонала(школа)</t>
  </si>
  <si>
    <t>приобретение учебной литературы</t>
  </si>
  <si>
    <t>приобретение учебно-методических материалов для проведения занятий по фин.грамотности в летнем лагере при школе(обласной бюджет)</t>
  </si>
  <si>
    <t>приобретение учебно-методических материалов для проведения занятий по фин.грамотности в летнем лагере при школе(софинансирование из районного бюджета)</t>
  </si>
  <si>
    <t>5. Расчет расходов по подстатье 346 "Увеличение стоимости прочих оборотных запасов(материалов)"</t>
  </si>
  <si>
    <t>приобретение канцелярских товаров для проведения занятий по фин.грамотности в школе по программе МФ РФ(обласной бюджет)</t>
  </si>
  <si>
    <t>МКОУ Щелканская СОШ</t>
  </si>
  <si>
    <t>исполняющий обязанности директора</t>
  </si>
  <si>
    <t>О. В. Куренева</t>
  </si>
  <si>
    <t>Исполняющий обязанности директора МКОУ Щелканская СОШ</t>
  </si>
  <si>
    <t>_____________О. В. Куренева</t>
  </si>
  <si>
    <t>к бюджетной смете расходов на 2023 год по МКОУ Щелканская СОШ</t>
  </si>
  <si>
    <t>Газоснабжение</t>
  </si>
  <si>
    <t>то объектов систем газораспределения</t>
  </si>
  <si>
    <t>то сигнализаторов</t>
  </si>
  <si>
    <t>9. Расчет расходов по подстатье 343"Увеличение стоимости горюче-смазочных материалов"</t>
  </si>
  <si>
    <t>10. Расчет расходов по подстатье 346 "Увеличение стоимости прочих оборотных запасов(материалов)"</t>
  </si>
  <si>
    <t>газоснабжение</t>
  </si>
  <si>
    <t>к бюджетной смете расходов на 2023 год по МКОУ Щелканская</t>
  </si>
  <si>
    <t>к бюджетной смете расходов на 2023-2025 год по МКОУ Щелканская СОШ</t>
  </si>
  <si>
    <t>к бюджетной смете расходов на 2023 год по  МКОУ Щелканская СОШ</t>
  </si>
  <si>
    <t>0110271775</t>
  </si>
  <si>
    <t>к бюджетной смете расходов на 2023 год по МКОУ Щелканская СОШ(инициативное бюджетирование)</t>
  </si>
  <si>
    <t>проекты местных инициатив " IT-перезагрузка"</t>
  </si>
  <si>
    <t>замена осветительных приборов в здании СОШ</t>
  </si>
  <si>
    <t>за счет софинансирования из районного бюджета</t>
  </si>
  <si>
    <t>Субсидия на приобретение и замену осветительных приборов и проведение необходимых работ в общеобразовательны организациях</t>
  </si>
  <si>
    <t>0110271840</t>
  </si>
  <si>
    <t>к бюджетной смете расходов на 2024 год по МКОУ Щелканская</t>
  </si>
  <si>
    <t>5. Расчет расходов по подстатье 310 "Увеличение стоимости основных средств"</t>
  </si>
  <si>
    <t>Создание в общеобразовательных учреждения расположеных в сельской местности условий для занятий физической культурой и спортом</t>
  </si>
  <si>
    <t>к бюджетной смете расходов на 2025 год по МКОУ Щелканская СОШ</t>
  </si>
  <si>
    <t>к бюджетной смете расходов на 2024 год по МКОУ Щелканская СОШ</t>
  </si>
  <si>
    <t>9900071840</t>
  </si>
  <si>
    <t>к бюджетной смете расходов на 2024-2025 год по МКОУ Щелканская СОШ</t>
  </si>
  <si>
    <t>к бюджетной смете расходов на 2023-2025  год по МКОУ Щелканская СОШ</t>
  </si>
  <si>
    <t>* проведение занятий по фин.грам. По программе МФ РФ во 2-3 классах(1 группа по 16 часов)</t>
  </si>
  <si>
    <t>*проведение занятий по фин.грам. По программе МФ РФ в 5-7 классах(1 группа по 32 часа)</t>
  </si>
  <si>
    <t>*проведение занятий по фин.грам. По программе МФ РФ в 8-9 классах(1 группа по 32 часа)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</si>
</sst>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  <numFmt numFmtId="200" formatCode="#,##0.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i/>
      <sz val="7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0"/>
      <color indexed="30"/>
      <name val="Arial Cyr"/>
      <family val="0"/>
    </font>
    <font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10"/>
      <color rgb="FF0070C0"/>
      <name val="Arial Cyr"/>
      <family val="0"/>
    </font>
    <font>
      <i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9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3" fillId="0" borderId="0" xfId="56" applyFont="1">
      <alignment/>
      <protection/>
    </xf>
    <xf numFmtId="0" fontId="3" fillId="0" borderId="0" xfId="56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wrapText="1"/>
      <protection/>
    </xf>
    <xf numFmtId="0" fontId="4" fillId="0" borderId="10" xfId="56" applyFont="1" applyBorder="1" applyAlignment="1">
      <alignment wrapText="1"/>
      <protection/>
    </xf>
    <xf numFmtId="0" fontId="4" fillId="0" borderId="10" xfId="56" applyFont="1" applyBorder="1" applyAlignment="1">
      <alignment horizontal="center" wrapText="1"/>
      <protection/>
    </xf>
    <xf numFmtId="0" fontId="3" fillId="0" borderId="0" xfId="56" applyFont="1" applyAlignment="1">
      <alignment wrapText="1"/>
      <protection/>
    </xf>
    <xf numFmtId="0" fontId="3" fillId="0" borderId="10" xfId="56" applyFont="1" applyBorder="1" applyAlignment="1">
      <alignment wrapText="1"/>
      <protection/>
    </xf>
    <xf numFmtId="0" fontId="3" fillId="0" borderId="0" xfId="56" applyFont="1" applyBorder="1" applyAlignment="1">
      <alignment wrapText="1"/>
      <protection/>
    </xf>
    <xf numFmtId="0" fontId="3" fillId="0" borderId="0" xfId="56" applyFont="1" applyBorder="1" applyAlignment="1">
      <alignment horizontal="left" wrapText="1"/>
      <protection/>
    </xf>
    <xf numFmtId="186" fontId="7" fillId="0" borderId="10" xfId="55" applyNumberFormat="1" applyFont="1" applyBorder="1" applyAlignment="1">
      <alignment horizontal="center" wrapText="1"/>
      <protection/>
    </xf>
    <xf numFmtId="0" fontId="7" fillId="0" borderId="10" xfId="55" applyFont="1" applyBorder="1" applyAlignment="1">
      <alignment horizontal="center" wrapText="1"/>
      <protection/>
    </xf>
    <xf numFmtId="0" fontId="3" fillId="0" borderId="0" xfId="56" applyFont="1" applyAlignment="1">
      <alignment/>
      <protection/>
    </xf>
    <xf numFmtId="0" fontId="3" fillId="0" borderId="10" xfId="56" applyFont="1" applyBorder="1">
      <alignment/>
      <protection/>
    </xf>
    <xf numFmtId="0" fontId="3" fillId="0" borderId="10" xfId="56" applyFont="1" applyFill="1" applyBorder="1">
      <alignment/>
      <protection/>
    </xf>
    <xf numFmtId="186" fontId="12" fillId="0" borderId="10" xfId="55" applyNumberFormat="1" applyFont="1" applyBorder="1" applyAlignment="1">
      <alignment horizontal="center" wrapText="1"/>
      <protection/>
    </xf>
    <xf numFmtId="0" fontId="8" fillId="0" borderId="10" xfId="56" applyFont="1" applyBorder="1" applyAlignment="1">
      <alignment horizontal="center" wrapText="1"/>
      <protection/>
    </xf>
    <xf numFmtId="0" fontId="3" fillId="0" borderId="10" xfId="56" applyFont="1" applyFill="1" applyBorder="1" applyAlignment="1">
      <alignment horizontal="center" wrapText="1"/>
      <protection/>
    </xf>
    <xf numFmtId="0" fontId="3" fillId="0" borderId="11" xfId="56" applyFont="1" applyBorder="1" applyAlignment="1">
      <alignment horizontal="left" wrapText="1"/>
      <protection/>
    </xf>
    <xf numFmtId="4" fontId="3" fillId="0" borderId="10" xfId="56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horizontal="left" wrapText="1"/>
    </xf>
    <xf numFmtId="0" fontId="3" fillId="0" borderId="11" xfId="56" applyFont="1" applyBorder="1" applyAlignment="1">
      <alignment horizontal="center" wrapText="1"/>
      <protection/>
    </xf>
    <xf numFmtId="0" fontId="9" fillId="0" borderId="11" xfId="56" applyFont="1" applyBorder="1" applyAlignment="1">
      <alignment horizontal="left" wrapText="1"/>
      <protection/>
    </xf>
    <xf numFmtId="0" fontId="3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left" wrapText="1"/>
      <protection/>
    </xf>
    <xf numFmtId="0" fontId="4" fillId="0" borderId="11" xfId="56" applyFont="1" applyBorder="1" applyAlignment="1">
      <alignment horizontal="center" wrapText="1"/>
      <protection/>
    </xf>
    <xf numFmtId="0" fontId="8" fillId="0" borderId="11" xfId="56" applyFont="1" applyBorder="1" applyAlignment="1">
      <alignment horizontal="left" wrapText="1"/>
      <protection/>
    </xf>
    <xf numFmtId="0" fontId="4" fillId="0" borderId="11" xfId="56" applyFont="1" applyBorder="1" applyAlignment="1">
      <alignment horizontal="left" wrapText="1"/>
      <protection/>
    </xf>
    <xf numFmtId="4" fontId="8" fillId="0" borderId="10" xfId="56" applyNumberFormat="1" applyFont="1" applyBorder="1" applyAlignment="1">
      <alignment horizontal="center" wrapText="1"/>
      <protection/>
    </xf>
    <xf numFmtId="4" fontId="3" fillId="0" borderId="10" xfId="56" applyNumberFormat="1" applyFont="1" applyBorder="1" applyAlignment="1">
      <alignment horizontal="center" wrapText="1"/>
      <protection/>
    </xf>
    <xf numFmtId="0" fontId="5" fillId="0" borderId="11" xfId="56" applyFont="1" applyBorder="1" applyAlignment="1">
      <alignment horizontal="left" wrapText="1"/>
      <protection/>
    </xf>
    <xf numFmtId="0" fontId="8" fillId="0" borderId="11" xfId="56" applyFont="1" applyFill="1" applyBorder="1" applyAlignment="1">
      <alignment horizontal="left"/>
      <protection/>
    </xf>
    <xf numFmtId="0" fontId="5" fillId="0" borderId="11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10" xfId="56" applyNumberFormat="1" applyFont="1" applyBorder="1" applyAlignment="1">
      <alignment wrapText="1"/>
      <protection/>
    </xf>
    <xf numFmtId="0" fontId="4" fillId="0" borderId="10" xfId="56" applyFont="1" applyBorder="1" applyAlignment="1">
      <alignment horizontal="center"/>
      <protection/>
    </xf>
    <xf numFmtId="0" fontId="5" fillId="0" borderId="10" xfId="56" applyNumberFormat="1" applyFont="1" applyBorder="1" applyAlignment="1">
      <alignment horizontal="center" wrapText="1"/>
      <protection/>
    </xf>
    <xf numFmtId="2" fontId="5" fillId="0" borderId="10" xfId="56" applyNumberFormat="1" applyFont="1" applyBorder="1" applyAlignment="1">
      <alignment horizontal="center" wrapText="1"/>
      <protection/>
    </xf>
    <xf numFmtId="2" fontId="13" fillId="0" borderId="10" xfId="0" applyNumberFormat="1" applyFont="1" applyBorder="1" applyAlignment="1">
      <alignment horizontal="center" wrapText="1"/>
    </xf>
    <xf numFmtId="0" fontId="14" fillId="0" borderId="10" xfId="56" applyFont="1" applyBorder="1" applyAlignment="1">
      <alignment horizontal="center" wrapText="1"/>
      <protection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8" fillId="0" borderId="10" xfId="56" applyFont="1" applyBorder="1">
      <alignment/>
      <protection/>
    </xf>
    <xf numFmtId="0" fontId="0" fillId="0" borderId="10" xfId="0" applyFont="1" applyBorder="1" applyAlignment="1">
      <alignment horizontal="left" wrapText="1"/>
    </xf>
    <xf numFmtId="4" fontId="3" fillId="0" borderId="0" xfId="56" applyNumberFormat="1" applyFont="1">
      <alignment/>
      <protection/>
    </xf>
    <xf numFmtId="0" fontId="11" fillId="0" borderId="11" xfId="0" applyFont="1" applyBorder="1" applyAlignment="1">
      <alignment horizontal="left" wrapText="1"/>
    </xf>
    <xf numFmtId="4" fontId="10" fillId="0" borderId="0" xfId="56" applyNumberFormat="1" applyFont="1" applyBorder="1" applyAlignment="1">
      <alignment horizontal="center" wrapText="1"/>
      <protection/>
    </xf>
    <xf numFmtId="0" fontId="9" fillId="0" borderId="10" xfId="56" applyFont="1" applyBorder="1">
      <alignment/>
      <protection/>
    </xf>
    <xf numFmtId="0" fontId="15" fillId="0" borderId="11" xfId="56" applyFont="1" applyBorder="1" applyAlignment="1">
      <alignment horizontal="left" wrapText="1"/>
      <protection/>
    </xf>
    <xf numFmtId="0" fontId="9" fillId="0" borderId="10" xfId="56" applyFont="1" applyBorder="1" applyAlignment="1">
      <alignment horizontal="center"/>
      <protection/>
    </xf>
    <xf numFmtId="0" fontId="9" fillId="0" borderId="10" xfId="56" applyFont="1" applyBorder="1" applyAlignment="1">
      <alignment wrapText="1"/>
      <protection/>
    </xf>
    <xf numFmtId="0" fontId="16" fillId="0" borderId="11" xfId="56" applyFont="1" applyBorder="1" applyAlignment="1">
      <alignment horizontal="left" wrapText="1"/>
      <protection/>
    </xf>
    <xf numFmtId="186" fontId="7" fillId="0" borderId="10" xfId="55" applyNumberFormat="1" applyFont="1" applyFill="1" applyBorder="1" applyAlignment="1">
      <alignment horizontal="center" wrapText="1"/>
      <protection/>
    </xf>
    <xf numFmtId="49" fontId="7" fillId="0" borderId="10" xfId="55" applyNumberFormat="1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 wrapText="1"/>
      <protection/>
    </xf>
    <xf numFmtId="186" fontId="12" fillId="0" borderId="10" xfId="55" applyNumberFormat="1" applyFont="1" applyFill="1" applyBorder="1" applyAlignment="1">
      <alignment horizontal="center" wrapText="1"/>
      <protection/>
    </xf>
    <xf numFmtId="49" fontId="12" fillId="0" borderId="10" xfId="55" applyNumberFormat="1" applyFont="1" applyFill="1" applyBorder="1" applyAlignment="1">
      <alignment horizontal="center" wrapText="1"/>
      <protection/>
    </xf>
    <xf numFmtId="0" fontId="12" fillId="0" borderId="10" xfId="55" applyFont="1" applyFill="1" applyBorder="1" applyAlignment="1">
      <alignment horizontal="center" wrapText="1"/>
      <protection/>
    </xf>
    <xf numFmtId="0" fontId="12" fillId="0" borderId="10" xfId="55" applyFont="1" applyFill="1" applyBorder="1">
      <alignment/>
      <protection/>
    </xf>
    <xf numFmtId="186" fontId="6" fillId="0" borderId="10" xfId="55" applyNumberFormat="1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horizontal="center" wrapText="1"/>
      <protection/>
    </xf>
    <xf numFmtId="0" fontId="7" fillId="0" borderId="10" xfId="55" applyFont="1" applyFill="1" applyBorder="1">
      <alignment/>
      <protection/>
    </xf>
    <xf numFmtId="4" fontId="9" fillId="0" borderId="10" xfId="56" applyNumberFormat="1" applyFont="1" applyBorder="1" applyAlignment="1">
      <alignment horizontal="center"/>
      <protection/>
    </xf>
    <xf numFmtId="4" fontId="3" fillId="0" borderId="10" xfId="56" applyNumberFormat="1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4" fontId="14" fillId="0" borderId="10" xfId="56" applyNumberFormat="1" applyFont="1" applyBorder="1" applyAlignment="1">
      <alignment horizontal="center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17" fillId="0" borderId="0" xfId="55" applyFont="1">
      <alignment/>
      <protection/>
    </xf>
    <xf numFmtId="0" fontId="17" fillId="0" borderId="0" xfId="55" applyFont="1" applyAlignment="1">
      <alignment wrapText="1"/>
      <protection/>
    </xf>
    <xf numFmtId="0" fontId="18" fillId="0" borderId="12" xfId="55" applyFont="1" applyBorder="1">
      <alignment/>
      <protection/>
    </xf>
    <xf numFmtId="0" fontId="5" fillId="0" borderId="12" xfId="55" applyFont="1" applyBorder="1" applyAlignment="1">
      <alignment/>
      <protection/>
    </xf>
    <xf numFmtId="0" fontId="5" fillId="0" borderId="12" xfId="55" applyFont="1" applyBorder="1" applyAlignment="1">
      <alignment horizontal="center"/>
      <protection/>
    </xf>
    <xf numFmtId="0" fontId="5" fillId="0" borderId="12" xfId="55" applyFont="1" applyBorder="1">
      <alignment/>
      <protection/>
    </xf>
    <xf numFmtId="0" fontId="5" fillId="0" borderId="12" xfId="53" applyFont="1" applyBorder="1" applyAlignment="1">
      <alignment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17" fillId="0" borderId="0" xfId="53" applyNumberFormat="1" applyFont="1" applyFill="1" applyBorder="1" applyAlignment="1" applyProtection="1">
      <alignment horizontal="right" vertical="top"/>
      <protection/>
    </xf>
    <xf numFmtId="0" fontId="17" fillId="0" borderId="0" xfId="53" applyNumberFormat="1" applyFont="1" applyFill="1" applyBorder="1" applyAlignment="1" applyProtection="1">
      <alignment vertical="top"/>
      <protection/>
    </xf>
    <xf numFmtId="0" fontId="20" fillId="0" borderId="12" xfId="53" applyNumberFormat="1" applyFont="1" applyFill="1" applyBorder="1" applyAlignment="1" applyProtection="1">
      <alignment vertical="top"/>
      <protection/>
    </xf>
    <xf numFmtId="0" fontId="11" fillId="0" borderId="12" xfId="53" applyNumberFormat="1" applyFont="1" applyFill="1" applyBorder="1" applyAlignment="1" applyProtection="1">
      <alignment vertical="top"/>
      <protection/>
    </xf>
    <xf numFmtId="0" fontId="11" fillId="0" borderId="13" xfId="53" applyNumberFormat="1" applyFont="1" applyFill="1" applyBorder="1" applyAlignment="1" applyProtection="1">
      <alignment vertical="top"/>
      <protection/>
    </xf>
    <xf numFmtId="0" fontId="20" fillId="0" borderId="13" xfId="53" applyNumberFormat="1" applyFont="1" applyFill="1" applyBorder="1" applyAlignment="1" applyProtection="1">
      <alignment vertical="top"/>
      <protection/>
    </xf>
    <xf numFmtId="0" fontId="11" fillId="0" borderId="10" xfId="53" applyNumberFormat="1" applyFont="1" applyFill="1" applyBorder="1" applyAlignment="1" applyProtection="1">
      <alignment horizontal="center" vertical="top"/>
      <protection/>
    </xf>
    <xf numFmtId="186" fontId="22" fillId="0" borderId="10" xfId="53" applyNumberFormat="1" applyFont="1" applyFill="1" applyBorder="1" applyAlignment="1" applyProtection="1">
      <alignment horizontal="center"/>
      <protection/>
    </xf>
    <xf numFmtId="0" fontId="22" fillId="0" borderId="10" xfId="53" applyNumberFormat="1" applyFont="1" applyFill="1" applyBorder="1" applyAlignment="1" applyProtection="1">
      <alignment/>
      <protection/>
    </xf>
    <xf numFmtId="3" fontId="22" fillId="0" borderId="10" xfId="53" applyNumberFormat="1" applyFont="1" applyFill="1" applyBorder="1" applyAlignment="1" applyProtection="1">
      <alignment/>
      <protection/>
    </xf>
    <xf numFmtId="0" fontId="23" fillId="0" borderId="10" xfId="53" applyNumberFormat="1" applyFont="1" applyFill="1" applyBorder="1" applyAlignment="1" applyProtection="1">
      <alignment/>
      <protection/>
    </xf>
    <xf numFmtId="3" fontId="23" fillId="0" borderId="10" xfId="53" applyNumberFormat="1" applyFont="1" applyFill="1" applyBorder="1" applyAlignment="1" applyProtection="1">
      <alignment/>
      <protection/>
    </xf>
    <xf numFmtId="0" fontId="17" fillId="0" borderId="10" xfId="53" applyNumberFormat="1" applyFont="1" applyFill="1" applyBorder="1" applyAlignment="1" applyProtection="1">
      <alignment/>
      <protection/>
    </xf>
    <xf numFmtId="3" fontId="17" fillId="0" borderId="10" xfId="53" applyNumberFormat="1" applyFont="1" applyFill="1" applyBorder="1" applyAlignment="1" applyProtection="1">
      <alignment/>
      <protection/>
    </xf>
    <xf numFmtId="0" fontId="11" fillId="0" borderId="10" xfId="53" applyNumberFormat="1" applyFont="1" applyFill="1" applyBorder="1" applyAlignment="1" applyProtection="1">
      <alignment vertical="top"/>
      <protection/>
    </xf>
    <xf numFmtId="3" fontId="21" fillId="0" borderId="10" xfId="53" applyNumberFormat="1" applyFont="1" applyFill="1" applyBorder="1" applyAlignment="1" applyProtection="1">
      <alignment vertical="top"/>
      <protection/>
    </xf>
    <xf numFmtId="0" fontId="21" fillId="0" borderId="10" xfId="53" applyNumberFormat="1" applyFont="1" applyFill="1" applyBorder="1" applyAlignment="1" applyProtection="1">
      <alignment horizontal="center" vertical="top"/>
      <protection/>
    </xf>
    <xf numFmtId="3" fontId="11" fillId="0" borderId="0" xfId="53" applyNumberFormat="1" applyFont="1" applyFill="1" applyBorder="1" applyAlignment="1" applyProtection="1">
      <alignment vertical="top"/>
      <protection/>
    </xf>
    <xf numFmtId="186" fontId="7" fillId="13" borderId="10" xfId="55" applyNumberFormat="1" applyFont="1" applyFill="1" applyBorder="1" applyAlignment="1">
      <alignment horizontal="center" wrapText="1"/>
      <protection/>
    </xf>
    <xf numFmtId="49" fontId="7" fillId="13" borderId="10" xfId="55" applyNumberFormat="1" applyFont="1" applyFill="1" applyBorder="1" applyAlignment="1">
      <alignment horizontal="center" wrapText="1"/>
      <protection/>
    </xf>
    <xf numFmtId="0" fontId="6" fillId="13" borderId="10" xfId="55" applyFont="1" applyFill="1" applyBorder="1" applyAlignment="1">
      <alignment horizontal="center" wrapText="1"/>
      <protection/>
    </xf>
    <xf numFmtId="0" fontId="6" fillId="13" borderId="10" xfId="55" applyFont="1" applyFill="1" applyBorder="1" applyAlignment="1">
      <alignment wrapText="1"/>
      <protection/>
    </xf>
    <xf numFmtId="3" fontId="22" fillId="13" borderId="10" xfId="53" applyNumberFormat="1" applyFont="1" applyFill="1" applyBorder="1" applyAlignment="1" applyProtection="1">
      <alignment horizontal="center"/>
      <protection/>
    </xf>
    <xf numFmtId="3" fontId="22" fillId="0" borderId="10" xfId="53" applyNumberFormat="1" applyFont="1" applyFill="1" applyBorder="1" applyAlignment="1" applyProtection="1">
      <alignment horizontal="center"/>
      <protection/>
    </xf>
    <xf numFmtId="3" fontId="23" fillId="0" borderId="10" xfId="53" applyNumberFormat="1" applyFont="1" applyFill="1" applyBorder="1" applyAlignment="1" applyProtection="1">
      <alignment horizontal="center"/>
      <protection/>
    </xf>
    <xf numFmtId="3" fontId="17" fillId="0" borderId="10" xfId="53" applyNumberFormat="1" applyFont="1" applyFill="1" applyBorder="1" applyAlignment="1" applyProtection="1">
      <alignment horizontal="center"/>
      <protection/>
    </xf>
    <xf numFmtId="3" fontId="24" fillId="0" borderId="10" xfId="53" applyNumberFormat="1" applyFont="1" applyFill="1" applyBorder="1" applyAlignment="1" applyProtection="1">
      <alignment horizontal="center"/>
      <protection/>
    </xf>
    <xf numFmtId="0" fontId="7" fillId="13" borderId="10" xfId="55" applyFont="1" applyFill="1" applyBorder="1" applyAlignment="1">
      <alignment horizontal="center" wrapText="1"/>
      <protection/>
    </xf>
    <xf numFmtId="0" fontId="7" fillId="13" borderId="10" xfId="55" applyFont="1" applyFill="1" applyBorder="1">
      <alignment/>
      <protection/>
    </xf>
    <xf numFmtId="0" fontId="25" fillId="0" borderId="0" xfId="53" applyNumberFormat="1" applyFont="1" applyFill="1" applyBorder="1" applyAlignment="1" applyProtection="1">
      <alignment vertical="top"/>
      <protection/>
    </xf>
    <xf numFmtId="4" fontId="11" fillId="0" borderId="0" xfId="53" applyNumberFormat="1" applyFont="1" applyFill="1" applyBorder="1" applyAlignment="1" applyProtection="1">
      <alignment vertical="top"/>
      <protection/>
    </xf>
    <xf numFmtId="0" fontId="11" fillId="0" borderId="12" xfId="53" applyNumberFormat="1" applyFont="1" applyFill="1" applyBorder="1" applyAlignment="1" applyProtection="1">
      <alignment/>
      <protection/>
    </xf>
    <xf numFmtId="4" fontId="3" fillId="0" borderId="0" xfId="56" applyNumberFormat="1" applyFont="1" applyAlignment="1">
      <alignment horizontal="center"/>
      <protection/>
    </xf>
    <xf numFmtId="0" fontId="22" fillId="0" borderId="10" xfId="53" applyNumberFormat="1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17" fillId="0" borderId="10" xfId="53" applyNumberFormat="1" applyFont="1" applyFill="1" applyBorder="1" applyAlignment="1" applyProtection="1">
      <alignment horizontal="center" vertical="center" wrapText="1"/>
      <protection/>
    </xf>
    <xf numFmtId="4" fontId="65" fillId="0" borderId="10" xfId="56" applyNumberFormat="1" applyFont="1" applyBorder="1" applyAlignment="1">
      <alignment horizontal="center"/>
      <protection/>
    </xf>
    <xf numFmtId="4" fontId="66" fillId="0" borderId="10" xfId="56" applyNumberFormat="1" applyFont="1" applyBorder="1" applyAlignment="1">
      <alignment horizontal="center"/>
      <protection/>
    </xf>
    <xf numFmtId="172" fontId="5" fillId="0" borderId="10" xfId="56" applyNumberFormat="1" applyFont="1" applyBorder="1" applyAlignment="1">
      <alignment horizontal="center"/>
      <protection/>
    </xf>
    <xf numFmtId="0" fontId="21" fillId="0" borderId="0" xfId="53" applyNumberFormat="1" applyFont="1" applyFill="1" applyBorder="1" applyAlignment="1" applyProtection="1">
      <alignment vertical="top"/>
      <protection/>
    </xf>
    <xf numFmtId="0" fontId="20" fillId="0" borderId="0" xfId="53" applyNumberFormat="1" applyFont="1" applyFill="1" applyBorder="1" applyAlignment="1" applyProtection="1">
      <alignment vertical="top"/>
      <protection/>
    </xf>
    <xf numFmtId="0" fontId="7" fillId="0" borderId="1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 wrapText="1"/>
      <protection/>
    </xf>
    <xf numFmtId="0" fontId="6" fillId="0" borderId="14" xfId="55" applyFont="1" applyFill="1" applyBorder="1" applyAlignment="1">
      <alignment horizontal="left" wrapText="1"/>
      <protection/>
    </xf>
    <xf numFmtId="0" fontId="12" fillId="0" borderId="11" xfId="55" applyFont="1" applyFill="1" applyBorder="1" applyAlignment="1">
      <alignment horizontal="left"/>
      <protection/>
    </xf>
    <xf numFmtId="0" fontId="12" fillId="0" borderId="13" xfId="55" applyFont="1" applyFill="1" applyBorder="1" applyAlignment="1">
      <alignment horizontal="left" wrapText="1"/>
      <protection/>
    </xf>
    <xf numFmtId="0" fontId="12" fillId="0" borderId="14" xfId="55" applyFont="1" applyFill="1" applyBorder="1" applyAlignment="1">
      <alignment horizontal="left" wrapText="1"/>
      <protection/>
    </xf>
    <xf numFmtId="4" fontId="3" fillId="0" borderId="11" xfId="56" applyNumberFormat="1" applyFont="1" applyBorder="1" applyAlignment="1">
      <alignment horizontal="center" wrapText="1"/>
      <protection/>
    </xf>
    <xf numFmtId="4" fontId="3" fillId="0" borderId="14" xfId="56" applyNumberFormat="1" applyFont="1" applyBorder="1" applyAlignment="1">
      <alignment horizontal="center" wrapText="1"/>
      <protection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56" applyFont="1" applyBorder="1" applyAlignment="1">
      <alignment horizontal="left" wrapText="1"/>
      <protection/>
    </xf>
    <xf numFmtId="4" fontId="65" fillId="0" borderId="10" xfId="56" applyNumberFormat="1" applyFont="1" applyFill="1" applyBorder="1" applyAlignment="1">
      <alignment horizontal="center" wrapText="1"/>
      <protection/>
    </xf>
    <xf numFmtId="0" fontId="5" fillId="0" borderId="12" xfId="53" applyFont="1" applyBorder="1" applyAlignment="1">
      <alignment horizontal="center" vertical="center"/>
    </xf>
    <xf numFmtId="0" fontId="7" fillId="0" borderId="13" xfId="55" applyFont="1" applyFill="1" applyBorder="1" applyAlignment="1">
      <alignment horizontal="left" wrapText="1"/>
      <protection/>
    </xf>
    <xf numFmtId="0" fontId="7" fillId="0" borderId="14" xfId="55" applyFont="1" applyFill="1" applyBorder="1" applyAlignment="1">
      <alignment horizontal="left" wrapText="1"/>
      <protection/>
    </xf>
    <xf numFmtId="0" fontId="12" fillId="0" borderId="13" xfId="55" applyFont="1" applyFill="1" applyBorder="1" applyAlignment="1">
      <alignment horizontal="left"/>
      <protection/>
    </xf>
    <xf numFmtId="0" fontId="12" fillId="0" borderId="14" xfId="55" applyFont="1" applyFill="1" applyBorder="1" applyAlignment="1">
      <alignment horizontal="left"/>
      <protection/>
    </xf>
    <xf numFmtId="0" fontId="7" fillId="0" borderId="11" xfId="55" applyFont="1" applyFill="1" applyBorder="1" applyAlignment="1">
      <alignment horizontal="left"/>
      <protection/>
    </xf>
    <xf numFmtId="4" fontId="5" fillId="0" borderId="10" xfId="56" applyNumberFormat="1" applyFont="1" applyBorder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3" fillId="0" borderId="0" xfId="56" applyFont="1" applyFill="1" applyBorder="1">
      <alignment/>
      <protection/>
    </xf>
    <xf numFmtId="0" fontId="8" fillId="0" borderId="0" xfId="56" applyFont="1" applyFill="1" applyBorder="1" applyAlignment="1">
      <alignment horizontal="left"/>
      <protection/>
    </xf>
    <xf numFmtId="0" fontId="8" fillId="0" borderId="0" xfId="56" applyFont="1" applyBorder="1" applyAlignment="1">
      <alignment horizontal="center"/>
      <protection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4" fontId="8" fillId="0" borderId="0" xfId="56" applyNumberFormat="1" applyFont="1" applyBorder="1" applyAlignment="1">
      <alignment horizontal="center"/>
      <protection/>
    </xf>
    <xf numFmtId="0" fontId="8" fillId="0" borderId="0" xfId="56" applyFont="1" applyBorder="1" applyAlignment="1">
      <alignment horizontal="left" wrapText="1"/>
      <protection/>
    </xf>
    <xf numFmtId="4" fontId="8" fillId="0" borderId="0" xfId="56" applyNumberFormat="1" applyFont="1" applyBorder="1" applyAlignment="1">
      <alignment horizontal="center" wrapText="1"/>
      <protection/>
    </xf>
    <xf numFmtId="0" fontId="9" fillId="0" borderId="0" xfId="56" applyFont="1">
      <alignment/>
      <protection/>
    </xf>
    <xf numFmtId="4" fontId="3" fillId="0" borderId="10" xfId="56" applyNumberFormat="1" applyFont="1" applyBorder="1">
      <alignment/>
      <protection/>
    </xf>
    <xf numFmtId="4" fontId="65" fillId="0" borderId="10" xfId="56" applyNumberFormat="1" applyFont="1" applyBorder="1">
      <alignment/>
      <protection/>
    </xf>
    <xf numFmtId="4" fontId="8" fillId="0" borderId="10" xfId="56" applyNumberFormat="1" applyFont="1" applyBorder="1">
      <alignment/>
      <protection/>
    </xf>
    <xf numFmtId="4" fontId="11" fillId="0" borderId="10" xfId="53" applyNumberFormat="1" applyFont="1" applyFill="1" applyBorder="1" applyAlignment="1" applyProtection="1">
      <alignment horizontal="center" vertical="top"/>
      <protection/>
    </xf>
    <xf numFmtId="4" fontId="23" fillId="0" borderId="10" xfId="53" applyNumberFormat="1" applyFont="1" applyFill="1" applyBorder="1" applyAlignment="1" applyProtection="1">
      <alignment horizontal="center"/>
      <protection/>
    </xf>
    <xf numFmtId="4" fontId="17" fillId="0" borderId="10" xfId="53" applyNumberFormat="1" applyFont="1" applyFill="1" applyBorder="1" applyAlignment="1" applyProtection="1">
      <alignment horizontal="center"/>
      <protection/>
    </xf>
    <xf numFmtId="4" fontId="22" fillId="0" borderId="10" xfId="53" applyNumberFormat="1" applyFont="1" applyFill="1" applyBorder="1" applyAlignment="1" applyProtection="1">
      <alignment horizontal="center"/>
      <protection/>
    </xf>
    <xf numFmtId="4" fontId="22" fillId="13" borderId="10" xfId="53" applyNumberFormat="1" applyFont="1" applyFill="1" applyBorder="1" applyAlignment="1" applyProtection="1">
      <alignment horizontal="center"/>
      <protection/>
    </xf>
    <xf numFmtId="4" fontId="22" fillId="0" borderId="10" xfId="53" applyNumberFormat="1" applyFont="1" applyFill="1" applyBorder="1" applyAlignment="1" applyProtection="1">
      <alignment vertical="top"/>
      <protection/>
    </xf>
    <xf numFmtId="3" fontId="23" fillId="13" borderId="10" xfId="53" applyNumberFormat="1" applyFont="1" applyFill="1" applyBorder="1" applyAlignment="1" applyProtection="1">
      <alignment horizontal="center"/>
      <protection/>
    </xf>
    <xf numFmtId="4" fontId="22" fillId="0" borderId="10" xfId="53" applyNumberFormat="1" applyFont="1" applyFill="1" applyBorder="1" applyAlignment="1" applyProtection="1">
      <alignment/>
      <protection/>
    </xf>
    <xf numFmtId="4" fontId="23" fillId="0" borderId="10" xfId="53" applyNumberFormat="1" applyFont="1" applyFill="1" applyBorder="1" applyAlignment="1" applyProtection="1">
      <alignment/>
      <protection/>
    </xf>
    <xf numFmtId="189" fontId="22" fillId="0" borderId="10" xfId="53" applyNumberFormat="1" applyFont="1" applyFill="1" applyBorder="1" applyAlignment="1" applyProtection="1">
      <alignment horizontal="center"/>
      <protection/>
    </xf>
    <xf numFmtId="4" fontId="65" fillId="0" borderId="10" xfId="56" applyNumberFormat="1" applyFont="1" applyBorder="1" applyAlignment="1">
      <alignment horizontal="center" wrapText="1"/>
      <protection/>
    </xf>
    <xf numFmtId="0" fontId="12" fillId="0" borderId="10" xfId="55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 applyProtection="1">
      <alignment/>
      <protection/>
    </xf>
    <xf numFmtId="4" fontId="22" fillId="13" borderId="10" xfId="53" applyNumberFormat="1" applyFont="1" applyFill="1" applyBorder="1" applyAlignment="1" applyProtection="1">
      <alignment/>
      <protection/>
    </xf>
    <xf numFmtId="3" fontId="22" fillId="13" borderId="10" xfId="53" applyNumberFormat="1" applyFont="1" applyFill="1" applyBorder="1" applyAlignment="1" applyProtection="1">
      <alignment/>
      <protection/>
    </xf>
    <xf numFmtId="188" fontId="22" fillId="0" borderId="10" xfId="53" applyNumberFormat="1" applyFont="1" applyFill="1" applyBorder="1" applyAlignment="1" applyProtection="1">
      <alignment horizontal="center"/>
      <protection/>
    </xf>
    <xf numFmtId="4" fontId="65" fillId="0" borderId="10" xfId="56" applyNumberFormat="1" applyFont="1" applyBorder="1" applyAlignment="1">
      <alignment horizontal="center" wrapText="1"/>
      <protection/>
    </xf>
    <xf numFmtId="3" fontId="22" fillId="0" borderId="10" xfId="53" applyNumberFormat="1" applyFont="1" applyFill="1" applyBorder="1" applyAlignment="1" applyProtection="1">
      <alignment vertical="top"/>
      <protection/>
    </xf>
    <xf numFmtId="4" fontId="11" fillId="0" borderId="10" xfId="53" applyNumberFormat="1" applyFont="1" applyFill="1" applyBorder="1" applyAlignment="1" applyProtection="1">
      <alignment vertical="top"/>
      <protection/>
    </xf>
    <xf numFmtId="3" fontId="11" fillId="0" borderId="10" xfId="53" applyNumberFormat="1" applyFont="1" applyFill="1" applyBorder="1" applyAlignment="1" applyProtection="1">
      <alignment vertical="top"/>
      <protection/>
    </xf>
    <xf numFmtId="4" fontId="67" fillId="0" borderId="10" xfId="56" applyNumberFormat="1" applyFont="1" applyBorder="1" applyAlignment="1">
      <alignment horizontal="center"/>
      <protection/>
    </xf>
    <xf numFmtId="0" fontId="8" fillId="0" borderId="0" xfId="56" applyFont="1" applyBorder="1">
      <alignment/>
      <protection/>
    </xf>
    <xf numFmtId="4" fontId="65" fillId="0" borderId="0" xfId="56" applyNumberFormat="1" applyFont="1">
      <alignment/>
      <protection/>
    </xf>
    <xf numFmtId="0" fontId="65" fillId="0" borderId="0" xfId="56" applyFont="1">
      <alignment/>
      <protection/>
    </xf>
    <xf numFmtId="0" fontId="65" fillId="0" borderId="10" xfId="56" applyFont="1" applyBorder="1" applyAlignment="1">
      <alignment horizontal="center" wrapText="1"/>
      <protection/>
    </xf>
    <xf numFmtId="4" fontId="3" fillId="0" borderId="0" xfId="56" applyNumberFormat="1" applyFont="1" applyBorder="1" applyAlignment="1">
      <alignment horizontal="center" wrapText="1"/>
      <protection/>
    </xf>
    <xf numFmtId="0" fontId="6" fillId="0" borderId="13" xfId="55" applyFont="1" applyFill="1" applyBorder="1" applyAlignment="1">
      <alignment horizontal="right" wrapText="1"/>
      <protection/>
    </xf>
    <xf numFmtId="0" fontId="6" fillId="0" borderId="14" xfId="55" applyFont="1" applyFill="1" applyBorder="1" applyAlignment="1">
      <alignment horizontal="right" wrapText="1"/>
      <protection/>
    </xf>
    <xf numFmtId="0" fontId="14" fillId="0" borderId="11" xfId="56" applyFont="1" applyBorder="1" applyAlignment="1">
      <alignment horizontal="left" wrapText="1"/>
      <protection/>
    </xf>
    <xf numFmtId="4" fontId="5" fillId="0" borderId="10" xfId="56" applyNumberFormat="1" applyFont="1" applyBorder="1" applyAlignment="1">
      <alignment horizontal="center" wrapText="1"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/>
      <protection/>
    </xf>
    <xf numFmtId="0" fontId="6" fillId="0" borderId="14" xfId="55" applyFont="1" applyFill="1" applyBorder="1" applyAlignment="1">
      <alignment horizontal="left"/>
      <protection/>
    </xf>
    <xf numFmtId="0" fontId="6" fillId="0" borderId="11" xfId="55" applyFont="1" applyFill="1" applyBorder="1" applyAlignment="1">
      <alignment horizontal="left" wrapText="1"/>
      <protection/>
    </xf>
    <xf numFmtId="0" fontId="6" fillId="0" borderId="13" xfId="55" applyFont="1" applyFill="1" applyBorder="1" applyAlignment="1">
      <alignment horizontal="left" wrapText="1"/>
      <protection/>
    </xf>
    <xf numFmtId="0" fontId="6" fillId="0" borderId="14" xfId="55" applyFont="1" applyFill="1" applyBorder="1" applyAlignment="1">
      <alignment horizontal="left" wrapText="1"/>
      <protection/>
    </xf>
    <xf numFmtId="0" fontId="12" fillId="0" borderId="11" xfId="55" applyFont="1" applyFill="1" applyBorder="1" applyAlignment="1">
      <alignment horizontal="left" wrapText="1"/>
      <protection/>
    </xf>
    <xf numFmtId="0" fontId="12" fillId="0" borderId="13" xfId="55" applyFont="1" applyFill="1" applyBorder="1" applyAlignment="1">
      <alignment horizontal="left" wrapText="1"/>
      <protection/>
    </xf>
    <xf numFmtId="0" fontId="12" fillId="0" borderId="14" xfId="55" applyFont="1" applyFill="1" applyBorder="1" applyAlignment="1">
      <alignment horizontal="left" wrapText="1"/>
      <protection/>
    </xf>
    <xf numFmtId="0" fontId="7" fillId="0" borderId="11" xfId="55" applyFont="1" applyFill="1" applyBorder="1" applyAlignment="1">
      <alignment horizontal="left" wrapText="1"/>
      <protection/>
    </xf>
    <xf numFmtId="0" fontId="7" fillId="0" borderId="13" xfId="55" applyFont="1" applyFill="1" applyBorder="1" applyAlignment="1">
      <alignment horizontal="left" wrapText="1"/>
      <protection/>
    </xf>
    <xf numFmtId="0" fontId="7" fillId="0" borderId="14" xfId="55" applyFont="1" applyFill="1" applyBorder="1" applyAlignment="1">
      <alignment horizontal="left" wrapText="1"/>
      <protection/>
    </xf>
    <xf numFmtId="0" fontId="12" fillId="0" borderId="11" xfId="55" applyFont="1" applyFill="1" applyBorder="1" applyAlignment="1">
      <alignment horizontal="left"/>
      <protection/>
    </xf>
    <xf numFmtId="0" fontId="12" fillId="0" borderId="13" xfId="55" applyFont="1" applyFill="1" applyBorder="1" applyAlignment="1">
      <alignment horizontal="left"/>
      <protection/>
    </xf>
    <xf numFmtId="0" fontId="12" fillId="0" borderId="14" xfId="55" applyFont="1" applyFill="1" applyBorder="1" applyAlignment="1">
      <alignment horizontal="left"/>
      <protection/>
    </xf>
    <xf numFmtId="0" fontId="7" fillId="13" borderId="11" xfId="55" applyFont="1" applyFill="1" applyBorder="1" applyAlignment="1">
      <alignment horizontal="left" wrapText="1"/>
      <protection/>
    </xf>
    <xf numFmtId="0" fontId="7" fillId="13" borderId="13" xfId="55" applyFont="1" applyFill="1" applyBorder="1" applyAlignment="1">
      <alignment horizontal="left" wrapText="1"/>
      <protection/>
    </xf>
    <xf numFmtId="0" fontId="7" fillId="13" borderId="14" xfId="55" applyFont="1" applyFill="1" applyBorder="1" applyAlignment="1">
      <alignment horizontal="left" wrapText="1"/>
      <protection/>
    </xf>
    <xf numFmtId="0" fontId="6" fillId="0" borderId="11" xfId="55" applyFont="1" applyFill="1" applyBorder="1" applyAlignment="1">
      <alignment horizontal="right" wrapText="1"/>
      <protection/>
    </xf>
    <xf numFmtId="0" fontId="6" fillId="0" borderId="13" xfId="55" applyFont="1" applyFill="1" applyBorder="1" applyAlignment="1">
      <alignment horizontal="right" wrapText="1"/>
      <protection/>
    </xf>
    <xf numFmtId="0" fontId="6" fillId="0" borderId="14" xfId="55" applyFont="1" applyFill="1" applyBorder="1" applyAlignment="1">
      <alignment horizontal="right" wrapText="1"/>
      <protection/>
    </xf>
    <xf numFmtId="0" fontId="7" fillId="0" borderId="11" xfId="55" applyFont="1" applyBorder="1" applyAlignment="1">
      <alignment horizontal="left" wrapText="1"/>
      <protection/>
    </xf>
    <xf numFmtId="0" fontId="7" fillId="0" borderId="13" xfId="55" applyFont="1" applyBorder="1" applyAlignment="1">
      <alignment horizontal="left" wrapText="1"/>
      <protection/>
    </xf>
    <xf numFmtId="0" fontId="7" fillId="0" borderId="14" xfId="55" applyFont="1" applyBorder="1" applyAlignment="1">
      <alignment horizontal="left" wrapText="1"/>
      <protection/>
    </xf>
    <xf numFmtId="0" fontId="6" fillId="0" borderId="11" xfId="55" applyFont="1" applyFill="1" applyBorder="1" applyAlignment="1">
      <alignment horizontal="right"/>
      <protection/>
    </xf>
    <xf numFmtId="0" fontId="6" fillId="0" borderId="13" xfId="55" applyFont="1" applyFill="1" applyBorder="1" applyAlignment="1">
      <alignment horizontal="right"/>
      <protection/>
    </xf>
    <xf numFmtId="0" fontId="6" fillId="0" borderId="14" xfId="55" applyFont="1" applyFill="1" applyBorder="1" applyAlignment="1">
      <alignment horizontal="right"/>
      <protection/>
    </xf>
    <xf numFmtId="0" fontId="17" fillId="0" borderId="0" xfId="55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5" xfId="55" applyFont="1" applyBorder="1" applyAlignment="1">
      <alignment horizontal="center" vertical="top"/>
      <protection/>
    </xf>
    <xf numFmtId="0" fontId="6" fillId="0" borderId="15" xfId="53" applyFont="1" applyBorder="1" applyAlignment="1">
      <alignment horizontal="center" vertical="top" wrapText="1"/>
    </xf>
    <xf numFmtId="0" fontId="19" fillId="0" borderId="12" xfId="53" applyFont="1" applyBorder="1" applyAlignment="1">
      <alignment horizontal="center" vertical="center"/>
    </xf>
    <xf numFmtId="0" fontId="5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3" applyFont="1" applyAlignment="1">
      <alignment horizontal="center" wrapText="1"/>
    </xf>
    <xf numFmtId="187" fontId="4" fillId="0" borderId="11" xfId="55" applyNumberFormat="1" applyFont="1" applyBorder="1" applyAlignment="1">
      <alignment horizontal="center"/>
      <protection/>
    </xf>
    <xf numFmtId="187" fontId="4" fillId="0" borderId="14" xfId="55" applyNumberFormat="1" applyFont="1" applyBorder="1" applyAlignment="1">
      <alignment horizontal="center"/>
      <protection/>
    </xf>
    <xf numFmtId="0" fontId="11" fillId="0" borderId="0" xfId="53" applyNumberFormat="1" applyFont="1" applyFill="1" applyBorder="1" applyAlignment="1" applyProtection="1">
      <alignment horizontal="center" vertical="top" wrapText="1"/>
      <protection/>
    </xf>
    <xf numFmtId="14" fontId="11" fillId="0" borderId="11" xfId="53" applyNumberFormat="1" applyFont="1" applyFill="1" applyBorder="1" applyAlignment="1" applyProtection="1">
      <alignment horizontal="center" vertical="top"/>
      <protection/>
    </xf>
    <xf numFmtId="0" fontId="11" fillId="0" borderId="14" xfId="53" applyNumberFormat="1" applyFont="1" applyFill="1" applyBorder="1" applyAlignment="1" applyProtection="1">
      <alignment horizontal="center" vertical="top"/>
      <protection/>
    </xf>
    <xf numFmtId="0" fontId="11" fillId="0" borderId="11" xfId="53" applyNumberFormat="1" applyFont="1" applyFill="1" applyBorder="1" applyAlignment="1" applyProtection="1">
      <alignment horizontal="center" vertical="top"/>
      <protection/>
    </xf>
    <xf numFmtId="0" fontId="20" fillId="0" borderId="15" xfId="53" applyNumberFormat="1" applyFont="1" applyFill="1" applyBorder="1" applyAlignment="1" applyProtection="1">
      <alignment horizontal="center" vertical="center" wrapText="1"/>
      <protection/>
    </xf>
    <xf numFmtId="0" fontId="20" fillId="0" borderId="12" xfId="53" applyNumberFormat="1" applyFont="1" applyFill="1" applyBorder="1" applyAlignment="1" applyProtection="1">
      <alignment horizontal="center" vertical="top" wrapText="1"/>
      <protection/>
    </xf>
    <xf numFmtId="0" fontId="21" fillId="0" borderId="0" xfId="53" applyNumberFormat="1" applyFont="1" applyFill="1" applyBorder="1" applyAlignment="1" applyProtection="1">
      <alignment horizontal="center" vertical="top"/>
      <protection/>
    </xf>
    <xf numFmtId="0" fontId="17" fillId="0" borderId="10" xfId="53" applyNumberFormat="1" applyFont="1" applyFill="1" applyBorder="1" applyAlignment="1" applyProtection="1">
      <alignment horizontal="center" vertical="top" wrapText="1"/>
      <protection/>
    </xf>
    <xf numFmtId="0" fontId="17" fillId="0" borderId="16" xfId="53" applyNumberFormat="1" applyFont="1" applyFill="1" applyBorder="1" applyAlignment="1" applyProtection="1">
      <alignment horizontal="center" vertical="center" wrapText="1"/>
      <protection/>
    </xf>
    <xf numFmtId="0" fontId="17" fillId="0" borderId="17" xfId="53" applyNumberFormat="1" applyFont="1" applyFill="1" applyBorder="1" applyAlignment="1" applyProtection="1">
      <alignment horizontal="center" vertical="center" wrapText="1"/>
      <protection/>
    </xf>
    <xf numFmtId="0" fontId="17" fillId="0" borderId="18" xfId="53" applyNumberFormat="1" applyFont="1" applyFill="1" applyBorder="1" applyAlignment="1" applyProtection="1">
      <alignment horizontal="center" vertical="center" wrapText="1"/>
      <protection/>
    </xf>
    <xf numFmtId="0" fontId="17" fillId="0" borderId="10" xfId="53" applyNumberFormat="1" applyFont="1" applyFill="1" applyBorder="1" applyAlignment="1" applyProtection="1">
      <alignment horizontal="center" vertical="top"/>
      <protection/>
    </xf>
    <xf numFmtId="0" fontId="17" fillId="0" borderId="11" xfId="53" applyNumberFormat="1" applyFont="1" applyFill="1" applyBorder="1" applyAlignment="1" applyProtection="1">
      <alignment horizontal="center" vertical="top" wrapText="1"/>
      <protection/>
    </xf>
    <xf numFmtId="0" fontId="17" fillId="0" borderId="13" xfId="53" applyNumberFormat="1" applyFont="1" applyFill="1" applyBorder="1" applyAlignment="1" applyProtection="1">
      <alignment horizontal="center" vertical="top" wrapText="1"/>
      <protection/>
    </xf>
    <xf numFmtId="0" fontId="17" fillId="0" borderId="14" xfId="53" applyNumberFormat="1" applyFont="1" applyFill="1" applyBorder="1" applyAlignment="1" applyProtection="1">
      <alignment horizontal="center" vertical="top" wrapText="1"/>
      <protection/>
    </xf>
    <xf numFmtId="0" fontId="17" fillId="0" borderId="19" xfId="53" applyNumberFormat="1" applyFont="1" applyFill="1" applyBorder="1" applyAlignment="1" applyProtection="1">
      <alignment horizontal="center" vertical="center"/>
      <protection/>
    </xf>
    <xf numFmtId="0" fontId="17" fillId="0" borderId="15" xfId="53" applyNumberFormat="1" applyFont="1" applyFill="1" applyBorder="1" applyAlignment="1" applyProtection="1">
      <alignment horizontal="center" vertical="center"/>
      <protection/>
    </xf>
    <xf numFmtId="0" fontId="17" fillId="0" borderId="20" xfId="53" applyNumberFormat="1" applyFont="1" applyFill="1" applyBorder="1" applyAlignment="1" applyProtection="1">
      <alignment horizontal="center" vertical="center"/>
      <protection/>
    </xf>
    <xf numFmtId="0" fontId="17" fillId="0" borderId="21" xfId="53" applyNumberFormat="1" applyFont="1" applyFill="1" applyBorder="1" applyAlignment="1" applyProtection="1">
      <alignment horizontal="center" vertical="center"/>
      <protection/>
    </xf>
    <xf numFmtId="0" fontId="17" fillId="0" borderId="0" xfId="53" applyNumberFormat="1" applyFont="1" applyFill="1" applyBorder="1" applyAlignment="1" applyProtection="1">
      <alignment horizontal="center" vertical="center"/>
      <protection/>
    </xf>
    <xf numFmtId="0" fontId="17" fillId="0" borderId="22" xfId="53" applyNumberFormat="1" applyFont="1" applyFill="1" applyBorder="1" applyAlignment="1" applyProtection="1">
      <alignment horizontal="center" vertical="center"/>
      <protection/>
    </xf>
    <xf numFmtId="0" fontId="17" fillId="0" borderId="23" xfId="53" applyNumberFormat="1" applyFont="1" applyFill="1" applyBorder="1" applyAlignment="1" applyProtection="1">
      <alignment horizontal="center" vertical="center"/>
      <protection/>
    </xf>
    <xf numFmtId="0" fontId="17" fillId="0" borderId="12" xfId="53" applyNumberFormat="1" applyFont="1" applyFill="1" applyBorder="1" applyAlignment="1" applyProtection="1">
      <alignment horizontal="center" vertical="center"/>
      <protection/>
    </xf>
    <xf numFmtId="0" fontId="17" fillId="0" borderId="24" xfId="53" applyNumberFormat="1" applyFont="1" applyFill="1" applyBorder="1" applyAlignment="1" applyProtection="1">
      <alignment horizontal="center" vertical="center"/>
      <protection/>
    </xf>
    <xf numFmtId="0" fontId="17" fillId="0" borderId="16" xfId="53" applyNumberFormat="1" applyFont="1" applyFill="1" applyBorder="1" applyAlignment="1" applyProtection="1">
      <alignment horizontal="center" vertical="top" wrapText="1"/>
      <protection/>
    </xf>
    <xf numFmtId="0" fontId="17" fillId="0" borderId="17" xfId="53" applyNumberFormat="1" applyFont="1" applyFill="1" applyBorder="1" applyAlignment="1" applyProtection="1">
      <alignment horizontal="center" vertical="top" wrapText="1"/>
      <protection/>
    </xf>
    <xf numFmtId="0" fontId="17" fillId="0" borderId="18" xfId="53" applyNumberFormat="1" applyFont="1" applyFill="1" applyBorder="1" applyAlignment="1" applyProtection="1">
      <alignment horizontal="center" vertical="top" wrapText="1"/>
      <protection/>
    </xf>
    <xf numFmtId="0" fontId="11" fillId="0" borderId="13" xfId="53" applyNumberFormat="1" applyFont="1" applyFill="1" applyBorder="1" applyAlignment="1" applyProtection="1">
      <alignment horizontal="center" vertical="top"/>
      <protection/>
    </xf>
    <xf numFmtId="0" fontId="17" fillId="0" borderId="15" xfId="53" applyNumberFormat="1" applyFont="1" applyFill="1" applyBorder="1" applyAlignment="1" applyProtection="1">
      <alignment horizontal="center" vertical="top"/>
      <protection/>
    </xf>
    <xf numFmtId="0" fontId="17" fillId="0" borderId="15" xfId="53" applyNumberFormat="1" applyFont="1" applyFill="1" applyBorder="1" applyAlignment="1" applyProtection="1">
      <alignment horizontal="center"/>
      <protection/>
    </xf>
    <xf numFmtId="4" fontId="3" fillId="0" borderId="10" xfId="56" applyNumberFormat="1" applyFont="1" applyBorder="1" applyAlignment="1">
      <alignment horizontal="center" wrapText="1"/>
      <protection/>
    </xf>
    <xf numFmtId="0" fontId="8" fillId="33" borderId="0" xfId="56" applyFont="1" applyFill="1" applyAlignment="1">
      <alignment horizontal="center" wrapText="1"/>
      <protection/>
    </xf>
    <xf numFmtId="0" fontId="4" fillId="0" borderId="10" xfId="56" applyFont="1" applyBorder="1" applyAlignment="1">
      <alignment horizontal="center" wrapText="1"/>
      <protection/>
    </xf>
    <xf numFmtId="4" fontId="8" fillId="0" borderId="10" xfId="56" applyNumberFormat="1" applyFont="1" applyBorder="1" applyAlignment="1">
      <alignment horizontal="center" wrapText="1"/>
      <protection/>
    </xf>
    <xf numFmtId="4" fontId="9" fillId="0" borderId="10" xfId="56" applyNumberFormat="1" applyFont="1" applyBorder="1" applyAlignment="1">
      <alignment horizontal="center" wrapText="1"/>
      <protection/>
    </xf>
    <xf numFmtId="4" fontId="65" fillId="0" borderId="10" xfId="56" applyNumberFormat="1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wrapText="1"/>
      <protection/>
    </xf>
    <xf numFmtId="0" fontId="8" fillId="33" borderId="0" xfId="56" applyFont="1" applyFill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center" wrapText="1"/>
      <protection/>
    </xf>
    <xf numFmtId="4" fontId="3" fillId="0" borderId="11" xfId="56" applyNumberFormat="1" applyFont="1" applyBorder="1" applyAlignment="1">
      <alignment horizontal="center" wrapText="1"/>
      <protection/>
    </xf>
    <xf numFmtId="4" fontId="3" fillId="0" borderId="14" xfId="56" applyNumberFormat="1" applyFont="1" applyBorder="1" applyAlignment="1">
      <alignment horizontal="center" wrapText="1"/>
      <protection/>
    </xf>
    <xf numFmtId="4" fontId="3" fillId="0" borderId="0" xfId="56" applyNumberFormat="1" applyFont="1" applyAlignment="1">
      <alignment horizontal="center"/>
      <protection/>
    </xf>
    <xf numFmtId="0" fontId="10" fillId="0" borderId="0" xfId="56" applyFont="1" applyBorder="1" applyAlignment="1">
      <alignment horizontal="left" wrapText="1"/>
      <protection/>
    </xf>
    <xf numFmtId="4" fontId="8" fillId="0" borderId="11" xfId="56" applyNumberFormat="1" applyFont="1" applyBorder="1" applyAlignment="1">
      <alignment horizontal="center"/>
      <protection/>
    </xf>
    <xf numFmtId="0" fontId="8" fillId="0" borderId="14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4" fontId="65" fillId="0" borderId="11" xfId="56" applyNumberFormat="1" applyFont="1" applyBorder="1" applyAlignment="1">
      <alignment horizontal="center"/>
      <protection/>
    </xf>
    <xf numFmtId="4" fontId="65" fillId="0" borderId="14" xfId="56" applyNumberFormat="1" applyFont="1" applyBorder="1" applyAlignment="1">
      <alignment horizontal="center"/>
      <protection/>
    </xf>
    <xf numFmtId="4" fontId="3" fillId="0" borderId="11" xfId="56" applyNumberFormat="1" applyFont="1" applyBorder="1" applyAlignment="1">
      <alignment horizontal="center"/>
      <protection/>
    </xf>
    <xf numFmtId="4" fontId="3" fillId="0" borderId="14" xfId="56" applyNumberFormat="1" applyFont="1" applyBorder="1" applyAlignment="1">
      <alignment horizontal="center"/>
      <protection/>
    </xf>
    <xf numFmtId="4" fontId="8" fillId="0" borderId="14" xfId="56" applyNumberFormat="1" applyFont="1" applyBorder="1" applyAlignment="1">
      <alignment horizontal="center"/>
      <protection/>
    </xf>
    <xf numFmtId="0" fontId="3" fillId="0" borderId="0" xfId="56" applyFont="1" applyAlignment="1">
      <alignment horizontal="center" vertical="center" wrapText="1"/>
      <protection/>
    </xf>
    <xf numFmtId="0" fontId="10" fillId="0" borderId="0" xfId="56" applyFont="1" applyBorder="1" applyAlignment="1">
      <alignment horizontal="center" wrapText="1"/>
      <protection/>
    </xf>
    <xf numFmtId="4" fontId="68" fillId="0" borderId="11" xfId="56" applyNumberFormat="1" applyFont="1" applyBorder="1" applyAlignment="1">
      <alignment horizontal="center" wrapText="1"/>
      <protection/>
    </xf>
    <xf numFmtId="4" fontId="68" fillId="0" borderId="14" xfId="56" applyNumberFormat="1" applyFont="1" applyBorder="1" applyAlignment="1">
      <alignment horizontal="center" wrapText="1"/>
      <protection/>
    </xf>
    <xf numFmtId="4" fontId="5" fillId="0" borderId="10" xfId="56" applyNumberFormat="1" applyFont="1" applyBorder="1" applyAlignment="1">
      <alignment horizontal="center" wrapText="1"/>
      <protection/>
    </xf>
    <xf numFmtId="4" fontId="69" fillId="0" borderId="11" xfId="56" applyNumberFormat="1" applyFont="1" applyBorder="1" applyAlignment="1">
      <alignment horizontal="center" wrapText="1"/>
      <protection/>
    </xf>
    <xf numFmtId="4" fontId="69" fillId="0" borderId="14" xfId="56" applyNumberFormat="1" applyFont="1" applyBorder="1" applyAlignment="1">
      <alignment horizontal="center" wrapText="1"/>
      <protection/>
    </xf>
    <xf numFmtId="4" fontId="8" fillId="0" borderId="11" xfId="56" applyNumberFormat="1" applyFont="1" applyBorder="1" applyAlignment="1">
      <alignment horizontal="center" wrapText="1"/>
      <protection/>
    </xf>
    <xf numFmtId="4" fontId="8" fillId="0" borderId="14" xfId="56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.сад №12013" xfId="55"/>
    <cellStyle name="Обычный_д.сад огонек 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3"/>
  <sheetViews>
    <sheetView zoomScale="110" zoomScaleNormal="110" workbookViewId="0" topLeftCell="A70">
      <selection activeCell="J108" sqref="J108"/>
    </sheetView>
  </sheetViews>
  <sheetFormatPr defaultColWidth="9.140625" defaultRowHeight="12.75"/>
  <cols>
    <col min="1" max="1" width="6.00390625" style="75" customWidth="1"/>
    <col min="2" max="2" width="11.28125" style="75" customWidth="1"/>
    <col min="3" max="3" width="18.140625" style="75" customWidth="1"/>
    <col min="4" max="4" width="9.57421875" style="75" customWidth="1"/>
    <col min="5" max="5" width="6.28125" style="75" customWidth="1"/>
    <col min="6" max="6" width="6.421875" style="75" customWidth="1"/>
    <col min="7" max="7" width="9.7109375" style="75" customWidth="1"/>
    <col min="8" max="9" width="6.7109375" style="75" customWidth="1"/>
    <col min="10" max="10" width="10.8515625" style="75" customWidth="1"/>
    <col min="11" max="11" width="5.7109375" style="75" customWidth="1"/>
    <col min="12" max="12" width="9.421875" style="75" customWidth="1"/>
    <col min="13" max="13" width="9.57421875" style="75" customWidth="1"/>
    <col min="14" max="14" width="5.140625" style="75" customWidth="1"/>
    <col min="15" max="15" width="5.7109375" style="75" customWidth="1"/>
    <col min="16" max="16" width="10.00390625" style="75" customWidth="1"/>
    <col min="17" max="17" width="5.140625" style="75" customWidth="1"/>
    <col min="18" max="18" width="5.28125" style="75" customWidth="1"/>
    <col min="19" max="16384" width="9.140625" style="75" customWidth="1"/>
  </cols>
  <sheetData>
    <row r="1" ht="11.25">
      <c r="K1" s="76" t="s">
        <v>73</v>
      </c>
    </row>
    <row r="2" spans="9:15" ht="32.25" customHeight="1">
      <c r="I2" s="216" t="s">
        <v>74</v>
      </c>
      <c r="J2" s="216"/>
      <c r="K2" s="216"/>
      <c r="L2" s="216"/>
      <c r="M2" s="216"/>
      <c r="N2" s="216"/>
      <c r="O2" s="77"/>
    </row>
    <row r="4" spans="9:14" ht="12.75">
      <c r="I4" s="217" t="s">
        <v>3</v>
      </c>
      <c r="J4" s="217"/>
      <c r="K4" s="217"/>
      <c r="L4" s="217"/>
      <c r="M4" s="217"/>
      <c r="N4" s="217"/>
    </row>
    <row r="5" spans="9:14" ht="12">
      <c r="I5" s="78" t="s">
        <v>58</v>
      </c>
      <c r="J5" s="79"/>
      <c r="K5" s="79"/>
      <c r="L5" s="80"/>
      <c r="M5" s="80"/>
      <c r="N5" s="80"/>
    </row>
    <row r="6" spans="9:14" ht="11.25">
      <c r="I6" s="218" t="s">
        <v>75</v>
      </c>
      <c r="J6" s="218"/>
      <c r="K6" s="218"/>
      <c r="L6" s="218"/>
      <c r="M6" s="218"/>
      <c r="N6" s="218"/>
    </row>
    <row r="7" spans="9:14" ht="12">
      <c r="I7" s="78" t="s">
        <v>45</v>
      </c>
      <c r="J7" s="79"/>
      <c r="K7" s="79"/>
      <c r="L7" s="80"/>
      <c r="M7" s="80"/>
      <c r="N7" s="80"/>
    </row>
    <row r="8" spans="9:14" ht="21.75" customHeight="1">
      <c r="I8" s="219" t="s">
        <v>76</v>
      </c>
      <c r="J8" s="219"/>
      <c r="K8" s="219"/>
      <c r="L8" s="219"/>
      <c r="M8" s="219"/>
      <c r="N8" s="219"/>
    </row>
    <row r="10" spans="9:14" ht="12">
      <c r="I10" s="81"/>
      <c r="J10" s="82"/>
      <c r="K10" s="83"/>
      <c r="L10" s="220" t="s">
        <v>119</v>
      </c>
      <c r="M10" s="220"/>
      <c r="N10" s="220"/>
    </row>
    <row r="11" spans="9:14" ht="11.25" customHeight="1">
      <c r="I11" s="218" t="s">
        <v>77</v>
      </c>
      <c r="J11" s="218"/>
      <c r="K11" s="218"/>
      <c r="L11" s="219" t="s">
        <v>78</v>
      </c>
      <c r="M11" s="219"/>
      <c r="N11" s="219"/>
    </row>
    <row r="13" spans="9:12" ht="12">
      <c r="I13" s="81" t="s">
        <v>79</v>
      </c>
      <c r="J13" s="82"/>
      <c r="K13" s="83"/>
      <c r="L13" s="138" t="s">
        <v>80</v>
      </c>
    </row>
    <row r="17" spans="1:14" s="2" customFormat="1" ht="12">
      <c r="A17" s="221" t="s">
        <v>243</v>
      </c>
      <c r="B17" s="221"/>
      <c r="C17" s="221"/>
      <c r="D17" s="221"/>
      <c r="E17" s="221"/>
      <c r="F17" s="221"/>
      <c r="G17" s="221"/>
      <c r="H17" s="221"/>
      <c r="I17" s="221"/>
      <c r="J17" s="221"/>
      <c r="K17" s="84"/>
      <c r="M17" s="222" t="s">
        <v>81</v>
      </c>
      <c r="N17" s="222"/>
    </row>
    <row r="18" spans="1:14" s="2" customFormat="1" ht="12" customHeight="1">
      <c r="A18" s="223" t="s">
        <v>244</v>
      </c>
      <c r="B18" s="223"/>
      <c r="C18" s="223"/>
      <c r="D18" s="223"/>
      <c r="E18" s="223"/>
      <c r="F18" s="223"/>
      <c r="G18" s="223"/>
      <c r="H18" s="223"/>
      <c r="I18" s="223"/>
      <c r="J18" s="223"/>
      <c r="K18" s="3" t="s">
        <v>82</v>
      </c>
      <c r="M18" s="224">
        <v>501012</v>
      </c>
      <c r="N18" s="225"/>
    </row>
    <row r="19" spans="1:14" ht="11.25" customHeight="1">
      <c r="A19" s="226" t="s">
        <v>248</v>
      </c>
      <c r="B19" s="226"/>
      <c r="C19" s="226"/>
      <c r="D19" s="226"/>
      <c r="E19" s="226"/>
      <c r="F19" s="226"/>
      <c r="G19" s="226"/>
      <c r="H19" s="226"/>
      <c r="I19" s="226"/>
      <c r="J19" s="226"/>
      <c r="L19" s="85" t="s">
        <v>4</v>
      </c>
      <c r="M19" s="227">
        <v>44936</v>
      </c>
      <c r="N19" s="228"/>
    </row>
    <row r="20" spans="11:14" ht="11.25">
      <c r="K20" s="86" t="s">
        <v>83</v>
      </c>
      <c r="M20" s="229"/>
      <c r="N20" s="228"/>
    </row>
    <row r="21" spans="1:14" ht="11.25">
      <c r="A21" s="1" t="s">
        <v>5</v>
      </c>
      <c r="E21" s="87" t="s">
        <v>274</v>
      </c>
      <c r="F21" s="88"/>
      <c r="G21" s="88"/>
      <c r="H21" s="88"/>
      <c r="I21" s="88"/>
      <c r="J21" s="88"/>
      <c r="K21" s="86" t="s">
        <v>83</v>
      </c>
      <c r="L21" s="86"/>
      <c r="M21" s="229"/>
      <c r="N21" s="228"/>
    </row>
    <row r="22" spans="1:14" ht="25.5" customHeight="1">
      <c r="A22" s="1" t="s">
        <v>6</v>
      </c>
      <c r="E22" s="230" t="s">
        <v>45</v>
      </c>
      <c r="F22" s="230"/>
      <c r="G22" s="230"/>
      <c r="H22" s="230"/>
      <c r="I22" s="230"/>
      <c r="J22" s="230"/>
      <c r="K22" s="86" t="s">
        <v>84</v>
      </c>
      <c r="L22" s="86"/>
      <c r="M22" s="229"/>
      <c r="N22" s="228"/>
    </row>
    <row r="23" spans="1:14" ht="26.25" customHeight="1">
      <c r="A23" s="1" t="s">
        <v>7</v>
      </c>
      <c r="F23" s="231" t="s">
        <v>45</v>
      </c>
      <c r="G23" s="231"/>
      <c r="H23" s="231"/>
      <c r="I23" s="231"/>
      <c r="J23" s="231"/>
      <c r="K23" s="86" t="s">
        <v>85</v>
      </c>
      <c r="L23" s="85"/>
      <c r="M23" s="229"/>
      <c r="N23" s="228"/>
    </row>
    <row r="24" spans="1:14" ht="11.25">
      <c r="A24" s="1" t="s">
        <v>8</v>
      </c>
      <c r="D24" s="87" t="s">
        <v>86</v>
      </c>
      <c r="E24" s="88"/>
      <c r="F24" s="88"/>
      <c r="G24" s="88"/>
      <c r="H24" s="88"/>
      <c r="I24" s="89"/>
      <c r="K24" s="86"/>
      <c r="L24" s="85" t="s">
        <v>11</v>
      </c>
      <c r="M24" s="229">
        <v>383</v>
      </c>
      <c r="N24" s="228"/>
    </row>
    <row r="25" spans="1:4" ht="11.25">
      <c r="A25" s="1" t="s">
        <v>9</v>
      </c>
      <c r="D25" s="90" t="s">
        <v>10</v>
      </c>
    </row>
    <row r="28" spans="1:14" ht="11.25">
      <c r="A28" s="232" t="s">
        <v>87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</row>
    <row r="30" spans="2:15" s="86" customFormat="1" ht="20.25" customHeight="1">
      <c r="B30" s="233" t="s">
        <v>88</v>
      </c>
      <c r="C30" s="233"/>
      <c r="D30" s="233"/>
      <c r="E30" s="233"/>
      <c r="F30" s="234" t="s">
        <v>89</v>
      </c>
      <c r="G30" s="237" t="s">
        <v>90</v>
      </c>
      <c r="H30" s="237"/>
      <c r="I30" s="237"/>
      <c r="J30" s="237"/>
      <c r="K30" s="237"/>
      <c r="L30" s="237"/>
      <c r="M30" s="237"/>
      <c r="N30" s="237"/>
      <c r="O30" s="237"/>
    </row>
    <row r="31" spans="2:15" s="86" customFormat="1" ht="22.5" customHeight="1">
      <c r="B31" s="234" t="s">
        <v>91</v>
      </c>
      <c r="C31" s="234" t="s">
        <v>92</v>
      </c>
      <c r="D31" s="234" t="s">
        <v>93</v>
      </c>
      <c r="E31" s="234" t="s">
        <v>94</v>
      </c>
      <c r="F31" s="235"/>
      <c r="G31" s="238" t="s">
        <v>245</v>
      </c>
      <c r="H31" s="239"/>
      <c r="I31" s="240"/>
      <c r="J31" s="238" t="s">
        <v>246</v>
      </c>
      <c r="K31" s="239"/>
      <c r="L31" s="240"/>
      <c r="M31" s="233" t="s">
        <v>247</v>
      </c>
      <c r="N31" s="233"/>
      <c r="O31" s="233"/>
    </row>
    <row r="32" spans="2:15" s="86" customFormat="1" ht="29.25">
      <c r="B32" s="236"/>
      <c r="C32" s="236"/>
      <c r="D32" s="236"/>
      <c r="E32" s="236"/>
      <c r="F32" s="236"/>
      <c r="G32" s="120" t="s">
        <v>95</v>
      </c>
      <c r="H32" s="120" t="s">
        <v>14</v>
      </c>
      <c r="I32" s="120" t="s">
        <v>96</v>
      </c>
      <c r="J32" s="120" t="s">
        <v>95</v>
      </c>
      <c r="K32" s="120" t="s">
        <v>14</v>
      </c>
      <c r="L32" s="120" t="s">
        <v>96</v>
      </c>
      <c r="M32" s="120" t="s">
        <v>95</v>
      </c>
      <c r="N32" s="120" t="s">
        <v>14</v>
      </c>
      <c r="O32" s="120" t="s">
        <v>96</v>
      </c>
    </row>
    <row r="33" spans="2:15" ht="11.25">
      <c r="B33" s="91">
        <v>1</v>
      </c>
      <c r="C33" s="91">
        <v>2</v>
      </c>
      <c r="D33" s="91">
        <v>3</v>
      </c>
      <c r="E33" s="91">
        <v>4</v>
      </c>
      <c r="F33" s="91">
        <f aca="true" t="shared" si="0" ref="F33:O33">E33+1</f>
        <v>5</v>
      </c>
      <c r="G33" s="91">
        <f t="shared" si="0"/>
        <v>6</v>
      </c>
      <c r="H33" s="91">
        <f t="shared" si="0"/>
        <v>7</v>
      </c>
      <c r="I33" s="91">
        <f t="shared" si="0"/>
        <v>8</v>
      </c>
      <c r="J33" s="91">
        <f t="shared" si="0"/>
        <v>9</v>
      </c>
      <c r="K33" s="91">
        <f t="shared" si="0"/>
        <v>10</v>
      </c>
      <c r="L33" s="91">
        <f t="shared" si="0"/>
        <v>11</v>
      </c>
      <c r="M33" s="91">
        <f t="shared" si="0"/>
        <v>12</v>
      </c>
      <c r="N33" s="91">
        <f t="shared" si="0"/>
        <v>13</v>
      </c>
      <c r="O33" s="91">
        <f t="shared" si="0"/>
        <v>14</v>
      </c>
    </row>
    <row r="34" spans="2:15" s="124" customFormat="1" ht="11.25">
      <c r="B34" s="92">
        <v>7</v>
      </c>
      <c r="C34" s="92"/>
      <c r="D34" s="62"/>
      <c r="E34" s="93"/>
      <c r="F34" s="93"/>
      <c r="G34" s="166">
        <f aca="true" t="shared" si="1" ref="G34:O34">G35+G91+G102</f>
        <v>14320978</v>
      </c>
      <c r="H34" s="166">
        <f t="shared" si="1"/>
        <v>0</v>
      </c>
      <c r="I34" s="166">
        <f t="shared" si="1"/>
        <v>0</v>
      </c>
      <c r="J34" s="166">
        <f t="shared" si="1"/>
        <v>17156250</v>
      </c>
      <c r="K34" s="166">
        <f t="shared" si="1"/>
        <v>0</v>
      </c>
      <c r="L34" s="166">
        <f t="shared" si="1"/>
        <v>0</v>
      </c>
      <c r="M34" s="166">
        <f t="shared" si="1"/>
        <v>12074475</v>
      </c>
      <c r="N34" s="166">
        <f t="shared" si="1"/>
        <v>0</v>
      </c>
      <c r="O34" s="166">
        <f t="shared" si="1"/>
        <v>0</v>
      </c>
    </row>
    <row r="35" spans="2:15" s="124" customFormat="1" ht="11.25">
      <c r="B35" s="61">
        <v>7</v>
      </c>
      <c r="C35" s="61">
        <v>2</v>
      </c>
      <c r="D35" s="62"/>
      <c r="E35" s="93"/>
      <c r="F35" s="93"/>
      <c r="G35" s="172">
        <f>G36+G68</f>
        <v>13920326</v>
      </c>
      <c r="H35" s="172">
        <f aca="true" t="shared" si="2" ref="H35:O35">H36+H68</f>
        <v>0</v>
      </c>
      <c r="I35" s="172">
        <f t="shared" si="2"/>
        <v>0</v>
      </c>
      <c r="J35" s="172">
        <f t="shared" si="2"/>
        <v>16755599</v>
      </c>
      <c r="K35" s="172">
        <f t="shared" si="2"/>
        <v>0</v>
      </c>
      <c r="L35" s="172">
        <f t="shared" si="2"/>
        <v>0</v>
      </c>
      <c r="M35" s="172">
        <f t="shared" si="2"/>
        <v>11673824</v>
      </c>
      <c r="N35" s="172">
        <f t="shared" si="2"/>
        <v>0</v>
      </c>
      <c r="O35" s="172">
        <f t="shared" si="2"/>
        <v>0</v>
      </c>
    </row>
    <row r="36" spans="2:15" s="124" customFormat="1" ht="11.25">
      <c r="B36" s="61">
        <v>7</v>
      </c>
      <c r="C36" s="61">
        <v>2</v>
      </c>
      <c r="D36" s="62" t="s">
        <v>161</v>
      </c>
      <c r="E36" s="93"/>
      <c r="F36" s="93"/>
      <c r="G36" s="166">
        <f aca="true" t="shared" si="3" ref="G36:O36">G37+G43+G45+G48+G50+G52+G58+G62+G64+G66+G60</f>
        <v>13914326</v>
      </c>
      <c r="H36" s="166">
        <f t="shared" si="3"/>
        <v>0</v>
      </c>
      <c r="I36" s="166">
        <f t="shared" si="3"/>
        <v>0</v>
      </c>
      <c r="J36" s="166">
        <f t="shared" si="3"/>
        <v>0</v>
      </c>
      <c r="K36" s="166">
        <f t="shared" si="3"/>
        <v>0</v>
      </c>
      <c r="L36" s="166">
        <f t="shared" si="3"/>
        <v>0</v>
      </c>
      <c r="M36" s="166">
        <f t="shared" si="3"/>
        <v>0</v>
      </c>
      <c r="N36" s="166">
        <f t="shared" si="3"/>
        <v>0</v>
      </c>
      <c r="O36" s="166">
        <f t="shared" si="3"/>
        <v>0</v>
      </c>
    </row>
    <row r="37" spans="2:15" ht="11.25">
      <c r="B37" s="64">
        <v>7</v>
      </c>
      <c r="C37" s="64">
        <v>2</v>
      </c>
      <c r="D37" s="65" t="s">
        <v>165</v>
      </c>
      <c r="E37" s="95"/>
      <c r="F37" s="95"/>
      <c r="G37" s="96">
        <f>G38+G41+G42+G39+G40</f>
        <v>1735535</v>
      </c>
      <c r="H37" s="96">
        <f aca="true" t="shared" si="4" ref="H37:O37">H38+H41+H42+H39</f>
        <v>0</v>
      </c>
      <c r="I37" s="96">
        <f t="shared" si="4"/>
        <v>0</v>
      </c>
      <c r="J37" s="96">
        <f t="shared" si="4"/>
        <v>0</v>
      </c>
      <c r="K37" s="96">
        <f t="shared" si="4"/>
        <v>0</v>
      </c>
      <c r="L37" s="96">
        <f t="shared" si="4"/>
        <v>0</v>
      </c>
      <c r="M37" s="96">
        <f t="shared" si="4"/>
        <v>0</v>
      </c>
      <c r="N37" s="96">
        <f t="shared" si="4"/>
        <v>0</v>
      </c>
      <c r="O37" s="96">
        <f t="shared" si="4"/>
        <v>0</v>
      </c>
    </row>
    <row r="38" spans="2:15" ht="11.25">
      <c r="B38" s="68">
        <v>7</v>
      </c>
      <c r="C38" s="68">
        <v>2</v>
      </c>
      <c r="D38" s="69" t="s">
        <v>165</v>
      </c>
      <c r="E38" s="97">
        <v>110</v>
      </c>
      <c r="F38" s="97">
        <v>210</v>
      </c>
      <c r="G38" s="98">
        <f>J129</f>
        <v>89748</v>
      </c>
      <c r="H38" s="98">
        <f aca="true" t="shared" si="5" ref="H38:O38">K129</f>
        <v>0</v>
      </c>
      <c r="I38" s="98">
        <f t="shared" si="5"/>
        <v>0</v>
      </c>
      <c r="J38" s="98">
        <f t="shared" si="5"/>
        <v>0</v>
      </c>
      <c r="K38" s="98">
        <f t="shared" si="5"/>
        <v>0</v>
      </c>
      <c r="L38" s="98">
        <f t="shared" si="5"/>
        <v>0</v>
      </c>
      <c r="M38" s="98">
        <f t="shared" si="5"/>
        <v>0</v>
      </c>
      <c r="N38" s="98">
        <f t="shared" si="5"/>
        <v>0</v>
      </c>
      <c r="O38" s="98">
        <f t="shared" si="5"/>
        <v>0</v>
      </c>
    </row>
    <row r="39" spans="2:15" ht="11.25">
      <c r="B39" s="68">
        <v>7</v>
      </c>
      <c r="C39" s="68">
        <v>2</v>
      </c>
      <c r="D39" s="69" t="s">
        <v>165</v>
      </c>
      <c r="E39" s="97">
        <v>110</v>
      </c>
      <c r="F39" s="97">
        <v>220</v>
      </c>
      <c r="G39" s="98">
        <f>J133</f>
        <v>0</v>
      </c>
      <c r="H39" s="98">
        <f aca="true" t="shared" si="6" ref="H39:O39">K133</f>
        <v>0</v>
      </c>
      <c r="I39" s="98">
        <f t="shared" si="6"/>
        <v>0</v>
      </c>
      <c r="J39" s="98">
        <f t="shared" si="6"/>
        <v>0</v>
      </c>
      <c r="K39" s="98">
        <f t="shared" si="6"/>
        <v>0</v>
      </c>
      <c r="L39" s="98">
        <f t="shared" si="6"/>
        <v>0</v>
      </c>
      <c r="M39" s="98">
        <f t="shared" si="6"/>
        <v>0</v>
      </c>
      <c r="N39" s="98">
        <f t="shared" si="6"/>
        <v>0</v>
      </c>
      <c r="O39" s="98">
        <f t="shared" si="6"/>
        <v>0</v>
      </c>
    </row>
    <row r="40" spans="2:15" ht="11.25">
      <c r="B40" s="68">
        <v>7</v>
      </c>
      <c r="C40" s="68">
        <v>2</v>
      </c>
      <c r="D40" s="69" t="s">
        <v>165</v>
      </c>
      <c r="E40" s="97">
        <v>110</v>
      </c>
      <c r="F40" s="97">
        <v>260</v>
      </c>
      <c r="G40" s="98">
        <f>J135</f>
        <v>0</v>
      </c>
      <c r="H40" s="98"/>
      <c r="I40" s="98"/>
      <c r="J40" s="98"/>
      <c r="K40" s="98"/>
      <c r="L40" s="98"/>
      <c r="M40" s="98"/>
      <c r="N40" s="98"/>
      <c r="O40" s="98"/>
    </row>
    <row r="41" spans="2:15" ht="11.25">
      <c r="B41" s="68">
        <v>7</v>
      </c>
      <c r="C41" s="68">
        <v>2</v>
      </c>
      <c r="D41" s="69" t="s">
        <v>165</v>
      </c>
      <c r="E41" s="97">
        <v>240</v>
      </c>
      <c r="F41" s="97">
        <v>220</v>
      </c>
      <c r="G41" s="98">
        <f>J137</f>
        <v>1398366</v>
      </c>
      <c r="H41" s="98">
        <f aca="true" t="shared" si="7" ref="H41:O41">K137</f>
        <v>0</v>
      </c>
      <c r="I41" s="98">
        <f t="shared" si="7"/>
        <v>0</v>
      </c>
      <c r="J41" s="98">
        <f t="shared" si="7"/>
        <v>0</v>
      </c>
      <c r="K41" s="98">
        <f t="shared" si="7"/>
        <v>0</v>
      </c>
      <c r="L41" s="98">
        <f t="shared" si="7"/>
        <v>0</v>
      </c>
      <c r="M41" s="98">
        <f t="shared" si="7"/>
        <v>0</v>
      </c>
      <c r="N41" s="98">
        <f t="shared" si="7"/>
        <v>0</v>
      </c>
      <c r="O41" s="98">
        <f t="shared" si="7"/>
        <v>0</v>
      </c>
    </row>
    <row r="42" spans="2:15" ht="11.25">
      <c r="B42" s="68">
        <v>7</v>
      </c>
      <c r="C42" s="68">
        <v>2</v>
      </c>
      <c r="D42" s="69" t="s">
        <v>165</v>
      </c>
      <c r="E42" s="97">
        <v>240</v>
      </c>
      <c r="F42" s="97">
        <v>300</v>
      </c>
      <c r="G42" s="98">
        <f>J148</f>
        <v>247421</v>
      </c>
      <c r="H42" s="98">
        <f aca="true" t="shared" si="8" ref="H42:O42">K148</f>
        <v>0</v>
      </c>
      <c r="I42" s="98">
        <f t="shared" si="8"/>
        <v>0</v>
      </c>
      <c r="J42" s="98">
        <f t="shared" si="8"/>
        <v>0</v>
      </c>
      <c r="K42" s="98">
        <f t="shared" si="8"/>
        <v>0</v>
      </c>
      <c r="L42" s="98">
        <f t="shared" si="8"/>
        <v>0</v>
      </c>
      <c r="M42" s="98">
        <f t="shared" si="8"/>
        <v>0</v>
      </c>
      <c r="N42" s="98">
        <f t="shared" si="8"/>
        <v>0</v>
      </c>
      <c r="O42" s="98">
        <f t="shared" si="8"/>
        <v>0</v>
      </c>
    </row>
    <row r="43" spans="2:15" ht="11.25">
      <c r="B43" s="64">
        <v>7</v>
      </c>
      <c r="C43" s="64">
        <v>2</v>
      </c>
      <c r="D43" s="65" t="s">
        <v>172</v>
      </c>
      <c r="E43" s="95"/>
      <c r="F43" s="95"/>
      <c r="G43" s="167">
        <f>G44</f>
        <v>31969</v>
      </c>
      <c r="H43" s="167">
        <f aca="true" t="shared" si="9" ref="H43:O43">H44</f>
        <v>0</v>
      </c>
      <c r="I43" s="167">
        <f t="shared" si="9"/>
        <v>0</v>
      </c>
      <c r="J43" s="167">
        <f t="shared" si="9"/>
        <v>0</v>
      </c>
      <c r="K43" s="167">
        <f t="shared" si="9"/>
        <v>0</v>
      </c>
      <c r="L43" s="167">
        <f t="shared" si="9"/>
        <v>0</v>
      </c>
      <c r="M43" s="167">
        <f t="shared" si="9"/>
        <v>0</v>
      </c>
      <c r="N43" s="167">
        <f t="shared" si="9"/>
        <v>0</v>
      </c>
      <c r="O43" s="167">
        <f t="shared" si="9"/>
        <v>0</v>
      </c>
    </row>
    <row r="44" spans="2:15" ht="11.25">
      <c r="B44" s="68">
        <v>7</v>
      </c>
      <c r="C44" s="68">
        <v>2</v>
      </c>
      <c r="D44" s="69" t="s">
        <v>172</v>
      </c>
      <c r="E44" s="97">
        <v>240</v>
      </c>
      <c r="F44" s="97">
        <v>220</v>
      </c>
      <c r="G44" s="171">
        <f>J154</f>
        <v>31969</v>
      </c>
      <c r="H44" s="98">
        <f aca="true" t="shared" si="10" ref="H44:O44">K154</f>
        <v>0</v>
      </c>
      <c r="I44" s="98">
        <f t="shared" si="10"/>
        <v>0</v>
      </c>
      <c r="J44" s="98">
        <f t="shared" si="10"/>
        <v>0</v>
      </c>
      <c r="K44" s="98">
        <f t="shared" si="10"/>
        <v>0</v>
      </c>
      <c r="L44" s="98">
        <f t="shared" si="10"/>
        <v>0</v>
      </c>
      <c r="M44" s="98">
        <f t="shared" si="10"/>
        <v>0</v>
      </c>
      <c r="N44" s="98">
        <f t="shared" si="10"/>
        <v>0</v>
      </c>
      <c r="O44" s="98">
        <f t="shared" si="10"/>
        <v>0</v>
      </c>
    </row>
    <row r="45" spans="2:15" ht="11.25">
      <c r="B45" s="64">
        <v>7</v>
      </c>
      <c r="C45" s="64">
        <v>2</v>
      </c>
      <c r="D45" s="65" t="s">
        <v>174</v>
      </c>
      <c r="E45" s="95"/>
      <c r="F45" s="95"/>
      <c r="G45" s="167">
        <f>G46+G47</f>
        <v>48800</v>
      </c>
      <c r="H45" s="167">
        <f aca="true" t="shared" si="11" ref="H45:O45">H46+H47</f>
        <v>0</v>
      </c>
      <c r="I45" s="167">
        <f t="shared" si="11"/>
        <v>0</v>
      </c>
      <c r="J45" s="167">
        <f t="shared" si="11"/>
        <v>0</v>
      </c>
      <c r="K45" s="167">
        <f t="shared" si="11"/>
        <v>0</v>
      </c>
      <c r="L45" s="167">
        <f t="shared" si="11"/>
        <v>0</v>
      </c>
      <c r="M45" s="167">
        <f t="shared" si="11"/>
        <v>0</v>
      </c>
      <c r="N45" s="167">
        <f t="shared" si="11"/>
        <v>0</v>
      </c>
      <c r="O45" s="167">
        <f t="shared" si="11"/>
        <v>0</v>
      </c>
    </row>
    <row r="46" spans="2:15" ht="11.25">
      <c r="B46" s="68">
        <v>7</v>
      </c>
      <c r="C46" s="68">
        <v>2</v>
      </c>
      <c r="D46" s="69" t="s">
        <v>174</v>
      </c>
      <c r="E46" s="97">
        <v>240</v>
      </c>
      <c r="F46" s="97">
        <v>220</v>
      </c>
      <c r="G46" s="171">
        <f>J157</f>
        <v>30500</v>
      </c>
      <c r="H46" s="98">
        <f aca="true" t="shared" si="12" ref="H46:O46">K157</f>
        <v>0</v>
      </c>
      <c r="I46" s="98">
        <f t="shared" si="12"/>
        <v>0</v>
      </c>
      <c r="J46" s="98">
        <f t="shared" si="12"/>
        <v>0</v>
      </c>
      <c r="K46" s="98">
        <f t="shared" si="12"/>
        <v>0</v>
      </c>
      <c r="L46" s="98">
        <f t="shared" si="12"/>
        <v>0</v>
      </c>
      <c r="M46" s="98">
        <f t="shared" si="12"/>
        <v>0</v>
      </c>
      <c r="N46" s="98">
        <f t="shared" si="12"/>
        <v>0</v>
      </c>
      <c r="O46" s="98">
        <f t="shared" si="12"/>
        <v>0</v>
      </c>
    </row>
    <row r="47" spans="2:15" ht="11.25">
      <c r="B47" s="68">
        <v>7</v>
      </c>
      <c r="C47" s="68">
        <v>2</v>
      </c>
      <c r="D47" s="69" t="s">
        <v>174</v>
      </c>
      <c r="E47" s="97">
        <v>320</v>
      </c>
      <c r="F47" s="97">
        <v>260</v>
      </c>
      <c r="G47" s="171">
        <f>J159</f>
        <v>18300</v>
      </c>
      <c r="H47" s="98">
        <f aca="true" t="shared" si="13" ref="H47:O47">K159</f>
        <v>0</v>
      </c>
      <c r="I47" s="98">
        <f t="shared" si="13"/>
        <v>0</v>
      </c>
      <c r="J47" s="98">
        <f t="shared" si="13"/>
        <v>0</v>
      </c>
      <c r="K47" s="98">
        <f t="shared" si="13"/>
        <v>0</v>
      </c>
      <c r="L47" s="98">
        <f t="shared" si="13"/>
        <v>0</v>
      </c>
      <c r="M47" s="98">
        <f t="shared" si="13"/>
        <v>0</v>
      </c>
      <c r="N47" s="98">
        <f t="shared" si="13"/>
        <v>0</v>
      </c>
      <c r="O47" s="98">
        <f t="shared" si="13"/>
        <v>0</v>
      </c>
    </row>
    <row r="48" spans="2:15" ht="11.25">
      <c r="B48" s="64">
        <v>7</v>
      </c>
      <c r="C48" s="64">
        <v>2</v>
      </c>
      <c r="D48" s="65" t="s">
        <v>176</v>
      </c>
      <c r="E48" s="66"/>
      <c r="F48" s="67"/>
      <c r="G48" s="167">
        <f>G49</f>
        <v>206244</v>
      </c>
      <c r="H48" s="167">
        <f aca="true" t="shared" si="14" ref="H48:O48">H49</f>
        <v>0</v>
      </c>
      <c r="I48" s="167">
        <f t="shared" si="14"/>
        <v>0</v>
      </c>
      <c r="J48" s="167">
        <f t="shared" si="14"/>
        <v>0</v>
      </c>
      <c r="K48" s="167">
        <f t="shared" si="14"/>
        <v>0</v>
      </c>
      <c r="L48" s="167">
        <f t="shared" si="14"/>
        <v>0</v>
      </c>
      <c r="M48" s="167">
        <f t="shared" si="14"/>
        <v>0</v>
      </c>
      <c r="N48" s="167">
        <f t="shared" si="14"/>
        <v>0</v>
      </c>
      <c r="O48" s="167">
        <f t="shared" si="14"/>
        <v>0</v>
      </c>
    </row>
    <row r="49" spans="2:15" ht="11.25">
      <c r="B49" s="68">
        <v>7</v>
      </c>
      <c r="C49" s="68">
        <v>2</v>
      </c>
      <c r="D49" s="69" t="s">
        <v>176</v>
      </c>
      <c r="E49" s="6">
        <v>240</v>
      </c>
      <c r="F49" s="4">
        <v>220</v>
      </c>
      <c r="G49" s="171">
        <f>J162</f>
        <v>206244</v>
      </c>
      <c r="H49" s="98">
        <f aca="true" t="shared" si="15" ref="H49:O49">K162</f>
        <v>0</v>
      </c>
      <c r="I49" s="98">
        <f t="shared" si="15"/>
        <v>0</v>
      </c>
      <c r="J49" s="98">
        <f t="shared" si="15"/>
        <v>0</v>
      </c>
      <c r="K49" s="98">
        <f t="shared" si="15"/>
        <v>0</v>
      </c>
      <c r="L49" s="98">
        <f t="shared" si="15"/>
        <v>0</v>
      </c>
      <c r="M49" s="98">
        <f t="shared" si="15"/>
        <v>0</v>
      </c>
      <c r="N49" s="98">
        <f t="shared" si="15"/>
        <v>0</v>
      </c>
      <c r="O49" s="98">
        <f t="shared" si="15"/>
        <v>0</v>
      </c>
    </row>
    <row r="50" spans="2:15" ht="11.25">
      <c r="B50" s="61">
        <v>7</v>
      </c>
      <c r="C50" s="61">
        <v>2</v>
      </c>
      <c r="D50" s="168">
        <v>110253030</v>
      </c>
      <c r="E50" s="118"/>
      <c r="F50" s="93"/>
      <c r="G50" s="94">
        <f>G51</f>
        <v>859320</v>
      </c>
      <c r="H50" s="94">
        <f aca="true" t="shared" si="16" ref="H50:O50">H51</f>
        <v>0</v>
      </c>
      <c r="I50" s="94">
        <f t="shared" si="16"/>
        <v>0</v>
      </c>
      <c r="J50" s="94">
        <f t="shared" si="16"/>
        <v>0</v>
      </c>
      <c r="K50" s="94">
        <f t="shared" si="16"/>
        <v>0</v>
      </c>
      <c r="L50" s="94">
        <f t="shared" si="16"/>
        <v>0</v>
      </c>
      <c r="M50" s="94">
        <f t="shared" si="16"/>
        <v>0</v>
      </c>
      <c r="N50" s="94">
        <f t="shared" si="16"/>
        <v>0</v>
      </c>
      <c r="O50" s="94">
        <f t="shared" si="16"/>
        <v>0</v>
      </c>
    </row>
    <row r="51" spans="2:15" ht="11.25">
      <c r="B51" s="68">
        <v>7</v>
      </c>
      <c r="C51" s="68">
        <v>2</v>
      </c>
      <c r="D51" s="69" t="s">
        <v>178</v>
      </c>
      <c r="E51" s="6">
        <v>110</v>
      </c>
      <c r="F51" s="119">
        <v>210</v>
      </c>
      <c r="G51" s="98">
        <f>J165</f>
        <v>859320</v>
      </c>
      <c r="H51" s="98">
        <f aca="true" t="shared" si="17" ref="H51:O51">K165</f>
        <v>0</v>
      </c>
      <c r="I51" s="98">
        <f t="shared" si="17"/>
        <v>0</v>
      </c>
      <c r="J51" s="98">
        <f t="shared" si="17"/>
        <v>0</v>
      </c>
      <c r="K51" s="98">
        <f t="shared" si="17"/>
        <v>0</v>
      </c>
      <c r="L51" s="98">
        <f t="shared" si="17"/>
        <v>0</v>
      </c>
      <c r="M51" s="98">
        <f t="shared" si="17"/>
        <v>0</v>
      </c>
      <c r="N51" s="98">
        <f t="shared" si="17"/>
        <v>0</v>
      </c>
      <c r="O51" s="98">
        <f t="shared" si="17"/>
        <v>0</v>
      </c>
    </row>
    <row r="52" spans="2:15" s="124" customFormat="1" ht="11.25">
      <c r="B52" s="61">
        <v>7</v>
      </c>
      <c r="C52" s="61">
        <v>2</v>
      </c>
      <c r="D52" s="62" t="s">
        <v>180</v>
      </c>
      <c r="E52" s="63"/>
      <c r="F52" s="126"/>
      <c r="G52" s="166">
        <f>G53+G54+G55+G57+G56</f>
        <v>8617230</v>
      </c>
      <c r="H52" s="166">
        <f aca="true" t="shared" si="18" ref="H52:O52">H53+H54+H55+H57+H56</f>
        <v>0</v>
      </c>
      <c r="I52" s="166">
        <f t="shared" si="18"/>
        <v>0</v>
      </c>
      <c r="J52" s="166">
        <f t="shared" si="18"/>
        <v>0</v>
      </c>
      <c r="K52" s="166">
        <f t="shared" si="18"/>
        <v>0</v>
      </c>
      <c r="L52" s="166">
        <f t="shared" si="18"/>
        <v>0</v>
      </c>
      <c r="M52" s="166">
        <f t="shared" si="18"/>
        <v>0</v>
      </c>
      <c r="N52" s="166">
        <f t="shared" si="18"/>
        <v>0</v>
      </c>
      <c r="O52" s="166">
        <f t="shared" si="18"/>
        <v>0</v>
      </c>
    </row>
    <row r="53" spans="2:15" ht="11.25">
      <c r="B53" s="68">
        <v>7</v>
      </c>
      <c r="C53" s="68">
        <v>2</v>
      </c>
      <c r="D53" s="69" t="s">
        <v>182</v>
      </c>
      <c r="E53" s="6">
        <v>110</v>
      </c>
      <c r="F53" s="119">
        <v>210</v>
      </c>
      <c r="G53" s="171">
        <f>J170</f>
        <v>6484280</v>
      </c>
      <c r="H53" s="98">
        <f aca="true" t="shared" si="19" ref="H53:O53">K170</f>
        <v>0</v>
      </c>
      <c r="I53" s="98">
        <f t="shared" si="19"/>
        <v>0</v>
      </c>
      <c r="J53" s="98">
        <f t="shared" si="19"/>
        <v>0</v>
      </c>
      <c r="K53" s="98">
        <f t="shared" si="19"/>
        <v>0</v>
      </c>
      <c r="L53" s="98">
        <f t="shared" si="19"/>
        <v>0</v>
      </c>
      <c r="M53" s="98">
        <f t="shared" si="19"/>
        <v>0</v>
      </c>
      <c r="N53" s="98">
        <f t="shared" si="19"/>
        <v>0</v>
      </c>
      <c r="O53" s="98">
        <f t="shared" si="19"/>
        <v>0</v>
      </c>
    </row>
    <row r="54" spans="2:15" ht="11.25">
      <c r="B54" s="68">
        <v>7</v>
      </c>
      <c r="C54" s="68">
        <v>2</v>
      </c>
      <c r="D54" s="69" t="s">
        <v>182</v>
      </c>
      <c r="E54" s="6">
        <v>110</v>
      </c>
      <c r="F54" s="119">
        <v>260</v>
      </c>
      <c r="G54" s="171">
        <f>J173</f>
        <v>15000</v>
      </c>
      <c r="H54" s="171">
        <f aca="true" t="shared" si="20" ref="H54:O54">K173</f>
        <v>0</v>
      </c>
      <c r="I54" s="171">
        <f t="shared" si="20"/>
        <v>0</v>
      </c>
      <c r="J54" s="171">
        <f t="shared" si="20"/>
        <v>0</v>
      </c>
      <c r="K54" s="171">
        <f t="shared" si="20"/>
        <v>0</v>
      </c>
      <c r="L54" s="171">
        <f t="shared" si="20"/>
        <v>0</v>
      </c>
      <c r="M54" s="171">
        <f t="shared" si="20"/>
        <v>0</v>
      </c>
      <c r="N54" s="171">
        <f t="shared" si="20"/>
        <v>0</v>
      </c>
      <c r="O54" s="171">
        <f t="shared" si="20"/>
        <v>0</v>
      </c>
    </row>
    <row r="55" spans="2:15" ht="11.25">
      <c r="B55" s="68">
        <v>7</v>
      </c>
      <c r="C55" s="68">
        <v>2</v>
      </c>
      <c r="D55" s="69" t="s">
        <v>184</v>
      </c>
      <c r="E55" s="6">
        <v>110</v>
      </c>
      <c r="F55" s="119">
        <v>210</v>
      </c>
      <c r="G55" s="171">
        <f>J176</f>
        <v>1832100</v>
      </c>
      <c r="H55" s="171">
        <f aca="true" t="shared" si="21" ref="H55:O55">K176</f>
        <v>0</v>
      </c>
      <c r="I55" s="171">
        <f t="shared" si="21"/>
        <v>0</v>
      </c>
      <c r="J55" s="171">
        <f t="shared" si="21"/>
        <v>0</v>
      </c>
      <c r="K55" s="171">
        <f t="shared" si="21"/>
        <v>0</v>
      </c>
      <c r="L55" s="171">
        <f t="shared" si="21"/>
        <v>0</v>
      </c>
      <c r="M55" s="171">
        <f t="shared" si="21"/>
        <v>0</v>
      </c>
      <c r="N55" s="171">
        <f t="shared" si="21"/>
        <v>0</v>
      </c>
      <c r="O55" s="171">
        <f t="shared" si="21"/>
        <v>0</v>
      </c>
    </row>
    <row r="56" spans="2:15" ht="11.25">
      <c r="B56" s="68">
        <v>7</v>
      </c>
      <c r="C56" s="68">
        <v>2</v>
      </c>
      <c r="D56" s="69" t="s">
        <v>184</v>
      </c>
      <c r="E56" s="6">
        <v>110</v>
      </c>
      <c r="F56" s="119">
        <v>260</v>
      </c>
      <c r="G56" s="171">
        <f>J179</f>
        <v>5000</v>
      </c>
      <c r="H56" s="171">
        <f aca="true" t="shared" si="22" ref="H56:O56">K179</f>
        <v>0</v>
      </c>
      <c r="I56" s="171">
        <f t="shared" si="22"/>
        <v>0</v>
      </c>
      <c r="J56" s="171">
        <f t="shared" si="22"/>
        <v>0</v>
      </c>
      <c r="K56" s="171">
        <f t="shared" si="22"/>
        <v>0</v>
      </c>
      <c r="L56" s="171">
        <f t="shared" si="22"/>
        <v>0</v>
      </c>
      <c r="M56" s="171">
        <f t="shared" si="22"/>
        <v>0</v>
      </c>
      <c r="N56" s="171">
        <f t="shared" si="22"/>
        <v>0</v>
      </c>
      <c r="O56" s="171">
        <f t="shared" si="22"/>
        <v>0</v>
      </c>
    </row>
    <row r="57" spans="2:15" ht="11.25">
      <c r="B57" s="68">
        <v>7</v>
      </c>
      <c r="C57" s="68">
        <v>2</v>
      </c>
      <c r="D57" s="69" t="s">
        <v>186</v>
      </c>
      <c r="E57" s="6">
        <v>240</v>
      </c>
      <c r="F57" s="119">
        <v>300</v>
      </c>
      <c r="G57" s="171">
        <f>J182</f>
        <v>280850</v>
      </c>
      <c r="H57" s="171">
        <f aca="true" t="shared" si="23" ref="H57:O57">K182</f>
        <v>0</v>
      </c>
      <c r="I57" s="171">
        <f t="shared" si="23"/>
        <v>0</v>
      </c>
      <c r="J57" s="171">
        <f t="shared" si="23"/>
        <v>0</v>
      </c>
      <c r="K57" s="171">
        <f t="shared" si="23"/>
        <v>0</v>
      </c>
      <c r="L57" s="171">
        <f t="shared" si="23"/>
        <v>0</v>
      </c>
      <c r="M57" s="171">
        <f t="shared" si="23"/>
        <v>0</v>
      </c>
      <c r="N57" s="171">
        <f t="shared" si="23"/>
        <v>0</v>
      </c>
      <c r="O57" s="171">
        <f t="shared" si="23"/>
        <v>0</v>
      </c>
    </row>
    <row r="58" spans="2:15" s="124" customFormat="1" ht="11.25">
      <c r="B58" s="61">
        <v>7</v>
      </c>
      <c r="C58" s="61">
        <v>2</v>
      </c>
      <c r="D58" s="62" t="s">
        <v>188</v>
      </c>
      <c r="E58" s="63"/>
      <c r="F58" s="126"/>
      <c r="G58" s="166">
        <f>G59</f>
        <v>473015</v>
      </c>
      <c r="H58" s="166">
        <f aca="true" t="shared" si="24" ref="H58:O58">H59</f>
        <v>0</v>
      </c>
      <c r="I58" s="166">
        <f t="shared" si="24"/>
        <v>0</v>
      </c>
      <c r="J58" s="166">
        <f t="shared" si="24"/>
        <v>0</v>
      </c>
      <c r="K58" s="166">
        <f t="shared" si="24"/>
        <v>0</v>
      </c>
      <c r="L58" s="166">
        <f t="shared" si="24"/>
        <v>0</v>
      </c>
      <c r="M58" s="166">
        <f t="shared" si="24"/>
        <v>0</v>
      </c>
      <c r="N58" s="166">
        <f t="shared" si="24"/>
        <v>0</v>
      </c>
      <c r="O58" s="166">
        <f t="shared" si="24"/>
        <v>0</v>
      </c>
    </row>
    <row r="59" spans="2:15" ht="11.25">
      <c r="B59" s="68">
        <v>7</v>
      </c>
      <c r="C59" s="68">
        <v>2</v>
      </c>
      <c r="D59" s="69" t="s">
        <v>188</v>
      </c>
      <c r="E59" s="6">
        <v>240</v>
      </c>
      <c r="F59" s="119">
        <v>220</v>
      </c>
      <c r="G59" s="171">
        <f>J185</f>
        <v>473015</v>
      </c>
      <c r="H59" s="98">
        <f aca="true" t="shared" si="25" ref="H59:O59">K185</f>
        <v>0</v>
      </c>
      <c r="I59" s="98">
        <f t="shared" si="25"/>
        <v>0</v>
      </c>
      <c r="J59" s="98">
        <f t="shared" si="25"/>
        <v>0</v>
      </c>
      <c r="K59" s="98">
        <f t="shared" si="25"/>
        <v>0</v>
      </c>
      <c r="L59" s="98">
        <f t="shared" si="25"/>
        <v>0</v>
      </c>
      <c r="M59" s="98">
        <f t="shared" si="25"/>
        <v>0</v>
      </c>
      <c r="N59" s="98">
        <f t="shared" si="25"/>
        <v>0</v>
      </c>
      <c r="O59" s="98">
        <f t="shared" si="25"/>
        <v>0</v>
      </c>
    </row>
    <row r="60" spans="2:15" s="124" customFormat="1" ht="11.25">
      <c r="B60" s="61">
        <v>7</v>
      </c>
      <c r="C60" s="61">
        <v>2</v>
      </c>
      <c r="D60" s="62" t="s">
        <v>295</v>
      </c>
      <c r="E60" s="63"/>
      <c r="F60" s="126"/>
      <c r="G60" s="166">
        <f>G61</f>
        <v>526316</v>
      </c>
      <c r="H60" s="166">
        <f aca="true" t="shared" si="26" ref="H60:O60">H61</f>
        <v>0</v>
      </c>
      <c r="I60" s="166">
        <f t="shared" si="26"/>
        <v>0</v>
      </c>
      <c r="J60" s="166">
        <f t="shared" si="26"/>
        <v>0</v>
      </c>
      <c r="K60" s="166">
        <f t="shared" si="26"/>
        <v>0</v>
      </c>
      <c r="L60" s="166">
        <f t="shared" si="26"/>
        <v>0</v>
      </c>
      <c r="M60" s="166">
        <f t="shared" si="26"/>
        <v>0</v>
      </c>
      <c r="N60" s="166">
        <f t="shared" si="26"/>
        <v>0</v>
      </c>
      <c r="O60" s="166">
        <f t="shared" si="26"/>
        <v>0</v>
      </c>
    </row>
    <row r="61" spans="2:15" ht="11.25">
      <c r="B61" s="68">
        <v>7</v>
      </c>
      <c r="C61" s="68">
        <v>2</v>
      </c>
      <c r="D61" s="69" t="s">
        <v>295</v>
      </c>
      <c r="E61" s="6">
        <v>240</v>
      </c>
      <c r="F61" s="119">
        <v>220</v>
      </c>
      <c r="G61" s="171">
        <f>J190</f>
        <v>526316</v>
      </c>
      <c r="H61" s="171">
        <f aca="true" t="shared" si="27" ref="H61:O61">K190</f>
        <v>0</v>
      </c>
      <c r="I61" s="171">
        <f t="shared" si="27"/>
        <v>0</v>
      </c>
      <c r="J61" s="171">
        <f t="shared" si="27"/>
        <v>0</v>
      </c>
      <c r="K61" s="171">
        <f t="shared" si="27"/>
        <v>0</v>
      </c>
      <c r="L61" s="171">
        <f t="shared" si="27"/>
        <v>0</v>
      </c>
      <c r="M61" s="171">
        <f t="shared" si="27"/>
        <v>0</v>
      </c>
      <c r="N61" s="171">
        <f t="shared" si="27"/>
        <v>0</v>
      </c>
      <c r="O61" s="171">
        <f t="shared" si="27"/>
        <v>0</v>
      </c>
    </row>
    <row r="62" spans="2:15" s="124" customFormat="1" ht="11.25">
      <c r="B62" s="61">
        <v>7</v>
      </c>
      <c r="C62" s="61">
        <v>2</v>
      </c>
      <c r="D62" s="62" t="s">
        <v>190</v>
      </c>
      <c r="E62" s="63"/>
      <c r="F62" s="126"/>
      <c r="G62" s="94">
        <f>G63</f>
        <v>5948</v>
      </c>
      <c r="H62" s="94">
        <f aca="true" t="shared" si="28" ref="H62:O62">H63</f>
        <v>0</v>
      </c>
      <c r="I62" s="94">
        <f t="shared" si="28"/>
        <v>0</v>
      </c>
      <c r="J62" s="94">
        <f t="shared" si="28"/>
        <v>0</v>
      </c>
      <c r="K62" s="94">
        <f t="shared" si="28"/>
        <v>0</v>
      </c>
      <c r="L62" s="94">
        <f t="shared" si="28"/>
        <v>0</v>
      </c>
      <c r="M62" s="94">
        <f t="shared" si="28"/>
        <v>0</v>
      </c>
      <c r="N62" s="94">
        <f t="shared" si="28"/>
        <v>0</v>
      </c>
      <c r="O62" s="94">
        <f t="shared" si="28"/>
        <v>0</v>
      </c>
    </row>
    <row r="63" spans="2:15" ht="11.25">
      <c r="B63" s="68">
        <v>7</v>
      </c>
      <c r="C63" s="68">
        <v>2</v>
      </c>
      <c r="D63" s="69" t="s">
        <v>190</v>
      </c>
      <c r="E63" s="6">
        <v>850</v>
      </c>
      <c r="F63" s="119">
        <v>290</v>
      </c>
      <c r="G63" s="98">
        <f>J194</f>
        <v>5948</v>
      </c>
      <c r="H63" s="98">
        <f aca="true" t="shared" si="29" ref="H63:O63">K194</f>
        <v>0</v>
      </c>
      <c r="I63" s="98">
        <f t="shared" si="29"/>
        <v>0</v>
      </c>
      <c r="J63" s="98">
        <f t="shared" si="29"/>
        <v>0</v>
      </c>
      <c r="K63" s="98">
        <f t="shared" si="29"/>
        <v>0</v>
      </c>
      <c r="L63" s="98">
        <f t="shared" si="29"/>
        <v>0</v>
      </c>
      <c r="M63" s="98">
        <f t="shared" si="29"/>
        <v>0</v>
      </c>
      <c r="N63" s="98">
        <f t="shared" si="29"/>
        <v>0</v>
      </c>
      <c r="O63" s="98">
        <f t="shared" si="29"/>
        <v>0</v>
      </c>
    </row>
    <row r="64" spans="2:15" s="124" customFormat="1" ht="11.25">
      <c r="B64" s="61">
        <v>7</v>
      </c>
      <c r="C64" s="61">
        <v>2</v>
      </c>
      <c r="D64" s="62" t="s">
        <v>195</v>
      </c>
      <c r="E64" s="63"/>
      <c r="F64" s="126"/>
      <c r="G64" s="166">
        <f>G65</f>
        <v>1079949</v>
      </c>
      <c r="H64" s="166">
        <f aca="true" t="shared" si="30" ref="H64:O64">H65</f>
        <v>0</v>
      </c>
      <c r="I64" s="166">
        <f t="shared" si="30"/>
        <v>0</v>
      </c>
      <c r="J64" s="166">
        <f t="shared" si="30"/>
        <v>0</v>
      </c>
      <c r="K64" s="166">
        <f t="shared" si="30"/>
        <v>0</v>
      </c>
      <c r="L64" s="166">
        <f t="shared" si="30"/>
        <v>0</v>
      </c>
      <c r="M64" s="166">
        <f t="shared" si="30"/>
        <v>0</v>
      </c>
      <c r="N64" s="166">
        <f t="shared" si="30"/>
        <v>0</v>
      </c>
      <c r="O64" s="166">
        <f t="shared" si="30"/>
        <v>0</v>
      </c>
    </row>
    <row r="65" spans="2:15" ht="11.25">
      <c r="B65" s="68">
        <v>7</v>
      </c>
      <c r="C65" s="68">
        <v>2</v>
      </c>
      <c r="D65" s="69" t="s">
        <v>195</v>
      </c>
      <c r="E65" s="6">
        <v>240</v>
      </c>
      <c r="F65" s="119">
        <v>220</v>
      </c>
      <c r="G65" s="171">
        <f>J199</f>
        <v>1079949</v>
      </c>
      <c r="H65" s="98">
        <f aca="true" t="shared" si="31" ref="H65:O65">K199</f>
        <v>0</v>
      </c>
      <c r="I65" s="98">
        <f t="shared" si="31"/>
        <v>0</v>
      </c>
      <c r="J65" s="98">
        <f t="shared" si="31"/>
        <v>0</v>
      </c>
      <c r="K65" s="98">
        <f t="shared" si="31"/>
        <v>0</v>
      </c>
      <c r="L65" s="98">
        <f t="shared" si="31"/>
        <v>0</v>
      </c>
      <c r="M65" s="98">
        <f t="shared" si="31"/>
        <v>0</v>
      </c>
      <c r="N65" s="98">
        <f t="shared" si="31"/>
        <v>0</v>
      </c>
      <c r="O65" s="98">
        <f t="shared" si="31"/>
        <v>0</v>
      </c>
    </row>
    <row r="66" spans="2:15" s="124" customFormat="1" ht="11.25">
      <c r="B66" s="61">
        <v>7</v>
      </c>
      <c r="C66" s="61">
        <v>2</v>
      </c>
      <c r="D66" s="62" t="s">
        <v>289</v>
      </c>
      <c r="E66" s="63"/>
      <c r="F66" s="126"/>
      <c r="G66" s="94">
        <f>G67</f>
        <v>330000</v>
      </c>
      <c r="H66" s="94">
        <f aca="true" t="shared" si="32" ref="H66:O66">H67</f>
        <v>0</v>
      </c>
      <c r="I66" s="94">
        <f t="shared" si="32"/>
        <v>0</v>
      </c>
      <c r="J66" s="94">
        <f t="shared" si="32"/>
        <v>0</v>
      </c>
      <c r="K66" s="94">
        <f t="shared" si="32"/>
        <v>0</v>
      </c>
      <c r="L66" s="94">
        <f t="shared" si="32"/>
        <v>0</v>
      </c>
      <c r="M66" s="94">
        <f t="shared" si="32"/>
        <v>0</v>
      </c>
      <c r="N66" s="94">
        <f t="shared" si="32"/>
        <v>0</v>
      </c>
      <c r="O66" s="94">
        <f t="shared" si="32"/>
        <v>0</v>
      </c>
    </row>
    <row r="67" spans="2:15" ht="11.25">
      <c r="B67" s="68">
        <v>7</v>
      </c>
      <c r="C67" s="68">
        <v>2</v>
      </c>
      <c r="D67" s="69" t="s">
        <v>289</v>
      </c>
      <c r="E67" s="6">
        <v>240</v>
      </c>
      <c r="F67" s="119">
        <v>300</v>
      </c>
      <c r="G67" s="98">
        <f aca="true" t="shared" si="33" ref="G67:O67">J188</f>
        <v>330000</v>
      </c>
      <c r="H67" s="98">
        <f t="shared" si="33"/>
        <v>0</v>
      </c>
      <c r="I67" s="98">
        <f t="shared" si="33"/>
        <v>0</v>
      </c>
      <c r="J67" s="98">
        <f t="shared" si="33"/>
        <v>0</v>
      </c>
      <c r="K67" s="98">
        <f t="shared" si="33"/>
        <v>0</v>
      </c>
      <c r="L67" s="98">
        <f t="shared" si="33"/>
        <v>0</v>
      </c>
      <c r="M67" s="98">
        <f t="shared" si="33"/>
        <v>0</v>
      </c>
      <c r="N67" s="98">
        <f t="shared" si="33"/>
        <v>0</v>
      </c>
      <c r="O67" s="98">
        <f t="shared" si="33"/>
        <v>0</v>
      </c>
    </row>
    <row r="68" spans="2:15" s="124" customFormat="1" ht="11.25">
      <c r="B68" s="61">
        <v>7</v>
      </c>
      <c r="C68" s="61">
        <v>2</v>
      </c>
      <c r="D68" s="62" t="s">
        <v>113</v>
      </c>
      <c r="E68" s="63"/>
      <c r="F68" s="126"/>
      <c r="G68" s="94">
        <f>G69+G73+G79+G81+G85+G89+G75+G77+G87</f>
        <v>6000</v>
      </c>
      <c r="H68" s="94">
        <f aca="true" t="shared" si="34" ref="H68:O68">H69+H73+H79+H81+H85+H89+H75+H77+H87</f>
        <v>0</v>
      </c>
      <c r="I68" s="94">
        <f t="shared" si="34"/>
        <v>0</v>
      </c>
      <c r="J68" s="94">
        <f t="shared" si="34"/>
        <v>16755599</v>
      </c>
      <c r="K68" s="94">
        <f t="shared" si="34"/>
        <v>0</v>
      </c>
      <c r="L68" s="94">
        <f t="shared" si="34"/>
        <v>0</v>
      </c>
      <c r="M68" s="94">
        <f t="shared" si="34"/>
        <v>11673824</v>
      </c>
      <c r="N68" s="94">
        <f t="shared" si="34"/>
        <v>0</v>
      </c>
      <c r="O68" s="94">
        <f t="shared" si="34"/>
        <v>0</v>
      </c>
    </row>
    <row r="69" spans="2:15" s="124" customFormat="1" ht="11.25">
      <c r="B69" s="61">
        <v>7</v>
      </c>
      <c r="C69" s="61">
        <v>2</v>
      </c>
      <c r="D69" s="62" t="s">
        <v>196</v>
      </c>
      <c r="E69" s="63"/>
      <c r="F69" s="126"/>
      <c r="G69" s="94">
        <f>G70+G71+G72</f>
        <v>0</v>
      </c>
      <c r="H69" s="94">
        <f aca="true" t="shared" si="35" ref="H69:O69">H70+H71+H72</f>
        <v>0</v>
      </c>
      <c r="I69" s="94">
        <f t="shared" si="35"/>
        <v>0</v>
      </c>
      <c r="J69" s="94">
        <f t="shared" si="35"/>
        <v>6650746</v>
      </c>
      <c r="K69" s="94">
        <f t="shared" si="35"/>
        <v>0</v>
      </c>
      <c r="L69" s="94">
        <f t="shared" si="35"/>
        <v>0</v>
      </c>
      <c r="M69" s="94">
        <f t="shared" si="35"/>
        <v>1240560</v>
      </c>
      <c r="N69" s="94">
        <f t="shared" si="35"/>
        <v>0</v>
      </c>
      <c r="O69" s="94">
        <f t="shared" si="35"/>
        <v>0</v>
      </c>
    </row>
    <row r="70" spans="2:15" ht="11.25">
      <c r="B70" s="68">
        <v>7</v>
      </c>
      <c r="C70" s="68">
        <v>2</v>
      </c>
      <c r="D70" s="69" t="s">
        <v>196</v>
      </c>
      <c r="E70" s="6">
        <v>110</v>
      </c>
      <c r="F70" s="119">
        <v>210</v>
      </c>
      <c r="G70" s="98">
        <f>J203</f>
        <v>0</v>
      </c>
      <c r="H70" s="98">
        <f aca="true" t="shared" si="36" ref="H70:O70">K203</f>
        <v>0</v>
      </c>
      <c r="I70" s="98">
        <f t="shared" si="36"/>
        <v>0</v>
      </c>
      <c r="J70" s="98">
        <f t="shared" si="36"/>
        <v>101520</v>
      </c>
      <c r="K70" s="98">
        <f t="shared" si="36"/>
        <v>0</v>
      </c>
      <c r="L70" s="98">
        <f t="shared" si="36"/>
        <v>0</v>
      </c>
      <c r="M70" s="98">
        <f t="shared" si="36"/>
        <v>101520</v>
      </c>
      <c r="N70" s="98">
        <f t="shared" si="36"/>
        <v>0</v>
      </c>
      <c r="O70" s="98">
        <f t="shared" si="36"/>
        <v>0</v>
      </c>
    </row>
    <row r="71" spans="2:15" ht="11.25">
      <c r="B71" s="68">
        <v>7</v>
      </c>
      <c r="C71" s="68">
        <v>2</v>
      </c>
      <c r="D71" s="69" t="s">
        <v>196</v>
      </c>
      <c r="E71" s="6">
        <v>240</v>
      </c>
      <c r="F71" s="119">
        <v>220</v>
      </c>
      <c r="G71" s="98">
        <f>J206</f>
        <v>0</v>
      </c>
      <c r="H71" s="98">
        <f aca="true" t="shared" si="37" ref="H71:O71">K206</f>
        <v>0</v>
      </c>
      <c r="I71" s="98">
        <f t="shared" si="37"/>
        <v>0</v>
      </c>
      <c r="J71" s="98">
        <f t="shared" si="37"/>
        <v>1149226</v>
      </c>
      <c r="K71" s="98">
        <f t="shared" si="37"/>
        <v>0</v>
      </c>
      <c r="L71" s="98">
        <f t="shared" si="37"/>
        <v>0</v>
      </c>
      <c r="M71" s="98">
        <f t="shared" si="37"/>
        <v>1139040</v>
      </c>
      <c r="N71" s="98">
        <f t="shared" si="37"/>
        <v>0</v>
      </c>
      <c r="O71" s="98">
        <f t="shared" si="37"/>
        <v>0</v>
      </c>
    </row>
    <row r="72" spans="2:15" ht="11.25">
      <c r="B72" s="68">
        <v>7</v>
      </c>
      <c r="C72" s="68">
        <v>2</v>
      </c>
      <c r="D72" s="69" t="s">
        <v>196</v>
      </c>
      <c r="E72" s="6">
        <v>240</v>
      </c>
      <c r="F72" s="119">
        <v>300</v>
      </c>
      <c r="G72" s="98">
        <f>J211</f>
        <v>0</v>
      </c>
      <c r="H72" s="98">
        <f aca="true" t="shared" si="38" ref="H72:O72">K211</f>
        <v>0</v>
      </c>
      <c r="I72" s="98">
        <f t="shared" si="38"/>
        <v>0</v>
      </c>
      <c r="J72" s="98">
        <f t="shared" si="38"/>
        <v>5400000</v>
      </c>
      <c r="K72" s="98">
        <f t="shared" si="38"/>
        <v>0</v>
      </c>
      <c r="L72" s="98">
        <f t="shared" si="38"/>
        <v>0</v>
      </c>
      <c r="M72" s="98">
        <f t="shared" si="38"/>
        <v>0</v>
      </c>
      <c r="N72" s="98">
        <f t="shared" si="38"/>
        <v>0</v>
      </c>
      <c r="O72" s="98">
        <f t="shared" si="38"/>
        <v>0</v>
      </c>
    </row>
    <row r="73" spans="2:15" s="124" customFormat="1" ht="11.25">
      <c r="B73" s="61">
        <v>7</v>
      </c>
      <c r="C73" s="61">
        <v>2</v>
      </c>
      <c r="D73" s="62" t="s">
        <v>158</v>
      </c>
      <c r="E73" s="63"/>
      <c r="F73" s="126"/>
      <c r="G73" s="94">
        <f>G74</f>
        <v>0</v>
      </c>
      <c r="H73" s="94">
        <f aca="true" t="shared" si="39" ref="H73:O73">H74</f>
        <v>0</v>
      </c>
      <c r="I73" s="94">
        <f t="shared" si="39"/>
        <v>0</v>
      </c>
      <c r="J73" s="94">
        <f t="shared" si="39"/>
        <v>24211</v>
      </c>
      <c r="K73" s="94">
        <f t="shared" si="39"/>
        <v>0</v>
      </c>
      <c r="L73" s="94">
        <f t="shared" si="39"/>
        <v>0</v>
      </c>
      <c r="M73" s="94">
        <f t="shared" si="39"/>
        <v>25252</v>
      </c>
      <c r="N73" s="94">
        <f t="shared" si="39"/>
        <v>0</v>
      </c>
      <c r="O73" s="94">
        <f t="shared" si="39"/>
        <v>0</v>
      </c>
    </row>
    <row r="74" spans="2:15" ht="11.25">
      <c r="B74" s="68">
        <v>7</v>
      </c>
      <c r="C74" s="68">
        <v>2</v>
      </c>
      <c r="D74" s="69" t="s">
        <v>158</v>
      </c>
      <c r="E74" s="6">
        <v>240</v>
      </c>
      <c r="F74" s="119">
        <v>220</v>
      </c>
      <c r="G74" s="98">
        <f>J214</f>
        <v>0</v>
      </c>
      <c r="H74" s="98">
        <f aca="true" t="shared" si="40" ref="H74:O74">K214</f>
        <v>0</v>
      </c>
      <c r="I74" s="98">
        <f t="shared" si="40"/>
        <v>0</v>
      </c>
      <c r="J74" s="98">
        <f t="shared" si="40"/>
        <v>24211</v>
      </c>
      <c r="K74" s="98">
        <f t="shared" si="40"/>
        <v>0</v>
      </c>
      <c r="L74" s="98">
        <f t="shared" si="40"/>
        <v>0</v>
      </c>
      <c r="M74" s="98">
        <f t="shared" si="40"/>
        <v>25252</v>
      </c>
      <c r="N74" s="98">
        <f t="shared" si="40"/>
        <v>0</v>
      </c>
      <c r="O74" s="98">
        <f t="shared" si="40"/>
        <v>0</v>
      </c>
    </row>
    <row r="75" spans="2:15" ht="11.25">
      <c r="B75" s="64">
        <v>7</v>
      </c>
      <c r="C75" s="64">
        <v>2</v>
      </c>
      <c r="D75" s="65" t="s">
        <v>257</v>
      </c>
      <c r="E75" s="66"/>
      <c r="F75" s="67"/>
      <c r="G75" s="167">
        <f aca="true" t="shared" si="41" ref="G75:O75">G76</f>
        <v>0</v>
      </c>
      <c r="H75" s="167">
        <f t="shared" si="41"/>
        <v>0</v>
      </c>
      <c r="I75" s="167">
        <f t="shared" si="41"/>
        <v>0</v>
      </c>
      <c r="J75" s="167">
        <f t="shared" si="41"/>
        <v>206244</v>
      </c>
      <c r="K75" s="167">
        <f t="shared" si="41"/>
        <v>0</v>
      </c>
      <c r="L75" s="167">
        <f t="shared" si="41"/>
        <v>0</v>
      </c>
      <c r="M75" s="167">
        <f t="shared" si="41"/>
        <v>206244</v>
      </c>
      <c r="N75" s="167">
        <f t="shared" si="41"/>
        <v>0</v>
      </c>
      <c r="O75" s="167">
        <f t="shared" si="41"/>
        <v>0</v>
      </c>
    </row>
    <row r="76" spans="2:15" ht="11.25">
      <c r="B76" s="68">
        <v>7</v>
      </c>
      <c r="C76" s="68">
        <v>2</v>
      </c>
      <c r="D76" s="69" t="s">
        <v>257</v>
      </c>
      <c r="E76" s="6">
        <v>240</v>
      </c>
      <c r="F76" s="4">
        <v>220</v>
      </c>
      <c r="G76" s="171">
        <f>J216</f>
        <v>0</v>
      </c>
      <c r="H76" s="171">
        <f aca="true" t="shared" si="42" ref="H76:O76">K216</f>
        <v>0</v>
      </c>
      <c r="I76" s="171">
        <f t="shared" si="42"/>
        <v>0</v>
      </c>
      <c r="J76" s="171">
        <f t="shared" si="42"/>
        <v>206244</v>
      </c>
      <c r="K76" s="171">
        <f t="shared" si="42"/>
        <v>0</v>
      </c>
      <c r="L76" s="171">
        <f t="shared" si="42"/>
        <v>0</v>
      </c>
      <c r="M76" s="171">
        <f t="shared" si="42"/>
        <v>206244</v>
      </c>
      <c r="N76" s="171">
        <f t="shared" si="42"/>
        <v>0</v>
      </c>
      <c r="O76" s="171">
        <f t="shared" si="42"/>
        <v>0</v>
      </c>
    </row>
    <row r="77" spans="2:15" ht="11.25">
      <c r="B77" s="61">
        <v>7</v>
      </c>
      <c r="C77" s="61">
        <v>2</v>
      </c>
      <c r="D77" s="168">
        <v>9900053030</v>
      </c>
      <c r="E77" s="118"/>
      <c r="F77" s="93"/>
      <c r="G77" s="94">
        <f>G78</f>
        <v>0</v>
      </c>
      <c r="H77" s="94">
        <f aca="true" t="shared" si="43" ref="H77:O77">H78</f>
        <v>0</v>
      </c>
      <c r="I77" s="94">
        <f t="shared" si="43"/>
        <v>0</v>
      </c>
      <c r="J77" s="94">
        <f t="shared" si="43"/>
        <v>859320</v>
      </c>
      <c r="K77" s="94">
        <f t="shared" si="43"/>
        <v>0</v>
      </c>
      <c r="L77" s="94">
        <f t="shared" si="43"/>
        <v>0</v>
      </c>
      <c r="M77" s="94">
        <f t="shared" si="43"/>
        <v>859320</v>
      </c>
      <c r="N77" s="94">
        <f t="shared" si="43"/>
        <v>0</v>
      </c>
      <c r="O77" s="94">
        <f t="shared" si="43"/>
        <v>0</v>
      </c>
    </row>
    <row r="78" spans="2:15" ht="11.25">
      <c r="B78" s="68">
        <v>7</v>
      </c>
      <c r="C78" s="68">
        <v>2</v>
      </c>
      <c r="D78" s="69" t="s">
        <v>258</v>
      </c>
      <c r="E78" s="6">
        <v>110</v>
      </c>
      <c r="F78" s="119">
        <v>210</v>
      </c>
      <c r="G78" s="98">
        <f>J219</f>
        <v>0</v>
      </c>
      <c r="H78" s="98">
        <f aca="true" t="shared" si="44" ref="H78:O78">K219</f>
        <v>0</v>
      </c>
      <c r="I78" s="98">
        <f t="shared" si="44"/>
        <v>0</v>
      </c>
      <c r="J78" s="98">
        <f t="shared" si="44"/>
        <v>859320</v>
      </c>
      <c r="K78" s="98">
        <f t="shared" si="44"/>
        <v>0</v>
      </c>
      <c r="L78" s="98">
        <f t="shared" si="44"/>
        <v>0</v>
      </c>
      <c r="M78" s="98">
        <f t="shared" si="44"/>
        <v>859320</v>
      </c>
      <c r="N78" s="98">
        <f t="shared" si="44"/>
        <v>0</v>
      </c>
      <c r="O78" s="98">
        <f t="shared" si="44"/>
        <v>0</v>
      </c>
    </row>
    <row r="79" spans="2:15" s="124" customFormat="1" ht="11.25">
      <c r="B79" s="61">
        <v>7</v>
      </c>
      <c r="C79" s="61">
        <v>2</v>
      </c>
      <c r="D79" s="62" t="s">
        <v>116</v>
      </c>
      <c r="E79" s="63"/>
      <c r="F79" s="126"/>
      <c r="G79" s="94">
        <f>G80</f>
        <v>6000</v>
      </c>
      <c r="H79" s="94">
        <f aca="true" t="shared" si="45" ref="H79:O79">H80</f>
        <v>0</v>
      </c>
      <c r="I79" s="94">
        <f t="shared" si="45"/>
        <v>0</v>
      </c>
      <c r="J79" s="94">
        <f t="shared" si="45"/>
        <v>0</v>
      </c>
      <c r="K79" s="94">
        <f t="shared" si="45"/>
        <v>0</v>
      </c>
      <c r="L79" s="94">
        <f t="shared" si="45"/>
        <v>0</v>
      </c>
      <c r="M79" s="94">
        <f t="shared" si="45"/>
        <v>0</v>
      </c>
      <c r="N79" s="94">
        <f t="shared" si="45"/>
        <v>0</v>
      </c>
      <c r="O79" s="94">
        <f t="shared" si="45"/>
        <v>0</v>
      </c>
    </row>
    <row r="80" spans="2:15" ht="11.25">
      <c r="B80" s="68">
        <v>7</v>
      </c>
      <c r="C80" s="68">
        <v>2</v>
      </c>
      <c r="D80" s="69" t="s">
        <v>116</v>
      </c>
      <c r="E80" s="6">
        <v>240</v>
      </c>
      <c r="F80" s="119">
        <v>300</v>
      </c>
      <c r="G80" s="98">
        <f>J223</f>
        <v>6000</v>
      </c>
      <c r="H80" s="98">
        <f aca="true" t="shared" si="46" ref="H80:O80">K223</f>
        <v>0</v>
      </c>
      <c r="I80" s="98">
        <f t="shared" si="46"/>
        <v>0</v>
      </c>
      <c r="J80" s="98">
        <f t="shared" si="46"/>
        <v>0</v>
      </c>
      <c r="K80" s="98">
        <f t="shared" si="46"/>
        <v>0</v>
      </c>
      <c r="L80" s="98">
        <f t="shared" si="46"/>
        <v>0</v>
      </c>
      <c r="M80" s="98">
        <f t="shared" si="46"/>
        <v>0</v>
      </c>
      <c r="N80" s="98">
        <f t="shared" si="46"/>
        <v>0</v>
      </c>
      <c r="O80" s="98">
        <f t="shared" si="46"/>
        <v>0</v>
      </c>
    </row>
    <row r="81" spans="2:15" s="124" customFormat="1" ht="11.25">
      <c r="B81" s="61">
        <v>7</v>
      </c>
      <c r="C81" s="61">
        <v>2</v>
      </c>
      <c r="D81" s="62" t="s">
        <v>197</v>
      </c>
      <c r="E81" s="63"/>
      <c r="F81" s="126"/>
      <c r="G81" s="94">
        <f>G82+G83+G84</f>
        <v>0</v>
      </c>
      <c r="H81" s="94">
        <f aca="true" t="shared" si="47" ref="H81:O81">H82+H83+H84</f>
        <v>0</v>
      </c>
      <c r="I81" s="94">
        <f t="shared" si="47"/>
        <v>0</v>
      </c>
      <c r="J81" s="94">
        <f t="shared" si="47"/>
        <v>6925870</v>
      </c>
      <c r="K81" s="94">
        <f t="shared" si="47"/>
        <v>0</v>
      </c>
      <c r="L81" s="94">
        <f t="shared" si="47"/>
        <v>0</v>
      </c>
      <c r="M81" s="94">
        <f t="shared" si="47"/>
        <v>7253240</v>
      </c>
      <c r="N81" s="94">
        <f t="shared" si="47"/>
        <v>0</v>
      </c>
      <c r="O81" s="94">
        <f t="shared" si="47"/>
        <v>0</v>
      </c>
    </row>
    <row r="82" spans="2:15" ht="11.25">
      <c r="B82" s="68">
        <v>7</v>
      </c>
      <c r="C82" s="68">
        <v>2</v>
      </c>
      <c r="D82" s="69" t="s">
        <v>199</v>
      </c>
      <c r="E82" s="6">
        <v>110</v>
      </c>
      <c r="F82" s="119">
        <v>210</v>
      </c>
      <c r="G82" s="98">
        <f>J229</f>
        <v>0</v>
      </c>
      <c r="H82" s="98">
        <f aca="true" t="shared" si="48" ref="H82:O82">K229</f>
        <v>0</v>
      </c>
      <c r="I82" s="98">
        <f t="shared" si="48"/>
        <v>0</v>
      </c>
      <c r="J82" s="98">
        <f t="shared" si="48"/>
        <v>5180200</v>
      </c>
      <c r="K82" s="98">
        <f t="shared" si="48"/>
        <v>0</v>
      </c>
      <c r="L82" s="98">
        <f t="shared" si="48"/>
        <v>0</v>
      </c>
      <c r="M82" s="98">
        <f t="shared" si="48"/>
        <v>5435410</v>
      </c>
      <c r="N82" s="98">
        <f t="shared" si="48"/>
        <v>0</v>
      </c>
      <c r="O82" s="98">
        <f t="shared" si="48"/>
        <v>0</v>
      </c>
    </row>
    <row r="83" spans="2:15" ht="11.25">
      <c r="B83" s="68">
        <v>7</v>
      </c>
      <c r="C83" s="68">
        <v>2</v>
      </c>
      <c r="D83" s="69" t="s">
        <v>201</v>
      </c>
      <c r="E83" s="6">
        <v>110</v>
      </c>
      <c r="F83" s="119">
        <v>210</v>
      </c>
      <c r="G83" s="98">
        <f>J233</f>
        <v>0</v>
      </c>
      <c r="H83" s="98">
        <f aca="true" t="shared" si="49" ref="H83:O83">K233</f>
        <v>0</v>
      </c>
      <c r="I83" s="98">
        <f t="shared" si="49"/>
        <v>0</v>
      </c>
      <c r="J83" s="98">
        <f t="shared" si="49"/>
        <v>1464820</v>
      </c>
      <c r="K83" s="98">
        <f t="shared" si="49"/>
        <v>0</v>
      </c>
      <c r="L83" s="98">
        <f t="shared" si="49"/>
        <v>0</v>
      </c>
      <c r="M83" s="98">
        <f t="shared" si="49"/>
        <v>1536980</v>
      </c>
      <c r="N83" s="98">
        <f t="shared" si="49"/>
        <v>0</v>
      </c>
      <c r="O83" s="98">
        <f t="shared" si="49"/>
        <v>0</v>
      </c>
    </row>
    <row r="84" spans="2:15" ht="11.25">
      <c r="B84" s="68">
        <v>7</v>
      </c>
      <c r="C84" s="68">
        <v>2</v>
      </c>
      <c r="D84" s="69" t="s">
        <v>203</v>
      </c>
      <c r="E84" s="6">
        <v>240</v>
      </c>
      <c r="F84" s="119">
        <v>300</v>
      </c>
      <c r="G84" s="98">
        <f>J237</f>
        <v>0</v>
      </c>
      <c r="H84" s="98">
        <f aca="true" t="shared" si="50" ref="H84:O84">K237</f>
        <v>0</v>
      </c>
      <c r="I84" s="98">
        <f t="shared" si="50"/>
        <v>0</v>
      </c>
      <c r="J84" s="98">
        <f t="shared" si="50"/>
        <v>280850</v>
      </c>
      <c r="K84" s="98">
        <f t="shared" si="50"/>
        <v>0</v>
      </c>
      <c r="L84" s="98">
        <f t="shared" si="50"/>
        <v>0</v>
      </c>
      <c r="M84" s="98">
        <f t="shared" si="50"/>
        <v>280850</v>
      </c>
      <c r="N84" s="98">
        <f t="shared" si="50"/>
        <v>0</v>
      </c>
      <c r="O84" s="98">
        <f t="shared" si="50"/>
        <v>0</v>
      </c>
    </row>
    <row r="85" spans="2:15" s="124" customFormat="1" ht="11.25">
      <c r="B85" s="61">
        <v>7</v>
      </c>
      <c r="C85" s="61">
        <v>2</v>
      </c>
      <c r="D85" s="62" t="s">
        <v>205</v>
      </c>
      <c r="E85" s="63"/>
      <c r="F85" s="126"/>
      <c r="G85" s="94">
        <f>G86</f>
        <v>0</v>
      </c>
      <c r="H85" s="94">
        <f aca="true" t="shared" si="51" ref="H85:O85">H86</f>
        <v>0</v>
      </c>
      <c r="I85" s="94">
        <f t="shared" si="51"/>
        <v>0</v>
      </c>
      <c r="J85" s="94">
        <f t="shared" si="51"/>
        <v>482943</v>
      </c>
      <c r="K85" s="94">
        <f t="shared" si="51"/>
        <v>0</v>
      </c>
      <c r="L85" s="94">
        <f t="shared" si="51"/>
        <v>0</v>
      </c>
      <c r="M85" s="94">
        <f t="shared" si="51"/>
        <v>482943</v>
      </c>
      <c r="N85" s="94">
        <f t="shared" si="51"/>
        <v>0</v>
      </c>
      <c r="O85" s="94">
        <f t="shared" si="51"/>
        <v>0</v>
      </c>
    </row>
    <row r="86" spans="2:15" ht="11.25">
      <c r="B86" s="68">
        <v>7</v>
      </c>
      <c r="C86" s="68">
        <v>2</v>
      </c>
      <c r="D86" s="69" t="s">
        <v>205</v>
      </c>
      <c r="E86" s="6">
        <v>240</v>
      </c>
      <c r="F86" s="119">
        <v>220</v>
      </c>
      <c r="G86" s="98">
        <f>J240</f>
        <v>0</v>
      </c>
      <c r="H86" s="98">
        <f aca="true" t="shared" si="52" ref="H86:O86">K240</f>
        <v>0</v>
      </c>
      <c r="I86" s="98">
        <f t="shared" si="52"/>
        <v>0</v>
      </c>
      <c r="J86" s="98">
        <f t="shared" si="52"/>
        <v>482943</v>
      </c>
      <c r="K86" s="98">
        <f t="shared" si="52"/>
        <v>0</v>
      </c>
      <c r="L86" s="98">
        <f t="shared" si="52"/>
        <v>0</v>
      </c>
      <c r="M86" s="98">
        <f t="shared" si="52"/>
        <v>482943</v>
      </c>
      <c r="N86" s="98">
        <f t="shared" si="52"/>
        <v>0</v>
      </c>
      <c r="O86" s="98">
        <f t="shared" si="52"/>
        <v>0</v>
      </c>
    </row>
    <row r="87" spans="2:15" s="124" customFormat="1" ht="11.25">
      <c r="B87" s="61">
        <v>7</v>
      </c>
      <c r="C87" s="61">
        <v>2</v>
      </c>
      <c r="D87" s="62" t="s">
        <v>301</v>
      </c>
      <c r="E87" s="63"/>
      <c r="F87" s="126"/>
      <c r="G87" s="94">
        <f>G88</f>
        <v>0</v>
      </c>
      <c r="H87" s="94">
        <f aca="true" t="shared" si="53" ref="H87:O87">H88</f>
        <v>0</v>
      </c>
      <c r="I87" s="94">
        <f t="shared" si="53"/>
        <v>0</v>
      </c>
      <c r="J87" s="94">
        <f t="shared" si="53"/>
        <v>526316</v>
      </c>
      <c r="K87" s="94">
        <f t="shared" si="53"/>
        <v>0</v>
      </c>
      <c r="L87" s="94">
        <f t="shared" si="53"/>
        <v>0</v>
      </c>
      <c r="M87" s="94">
        <f t="shared" si="53"/>
        <v>526316</v>
      </c>
      <c r="N87" s="94">
        <f t="shared" si="53"/>
        <v>0</v>
      </c>
      <c r="O87" s="94">
        <f t="shared" si="53"/>
        <v>0</v>
      </c>
    </row>
    <row r="88" spans="2:15" ht="11.25">
      <c r="B88" s="68">
        <v>7</v>
      </c>
      <c r="C88" s="68">
        <v>2</v>
      </c>
      <c r="D88" s="69" t="s">
        <v>301</v>
      </c>
      <c r="E88" s="6">
        <v>240</v>
      </c>
      <c r="F88" s="119">
        <v>220</v>
      </c>
      <c r="G88" s="98">
        <f>J243</f>
        <v>0</v>
      </c>
      <c r="H88" s="98">
        <f aca="true" t="shared" si="54" ref="H88:O88">K243</f>
        <v>0</v>
      </c>
      <c r="I88" s="98">
        <f t="shared" si="54"/>
        <v>0</v>
      </c>
      <c r="J88" s="98">
        <f t="shared" si="54"/>
        <v>526316</v>
      </c>
      <c r="K88" s="98">
        <f t="shared" si="54"/>
        <v>0</v>
      </c>
      <c r="L88" s="98">
        <f t="shared" si="54"/>
        <v>0</v>
      </c>
      <c r="M88" s="98">
        <f t="shared" si="54"/>
        <v>526316</v>
      </c>
      <c r="N88" s="98">
        <f t="shared" si="54"/>
        <v>0</v>
      </c>
      <c r="O88" s="98">
        <f t="shared" si="54"/>
        <v>0</v>
      </c>
    </row>
    <row r="89" spans="2:15" s="124" customFormat="1" ht="11.25">
      <c r="B89" s="61">
        <v>7</v>
      </c>
      <c r="C89" s="61">
        <v>2</v>
      </c>
      <c r="D89" s="62" t="s">
        <v>232</v>
      </c>
      <c r="E89" s="63"/>
      <c r="F89" s="126"/>
      <c r="G89" s="94">
        <f>G90</f>
        <v>0</v>
      </c>
      <c r="H89" s="94">
        <f aca="true" t="shared" si="55" ref="H89:O89">H90</f>
        <v>0</v>
      </c>
      <c r="I89" s="94">
        <f t="shared" si="55"/>
        <v>0</v>
      </c>
      <c r="J89" s="94">
        <f t="shared" si="55"/>
        <v>1079949</v>
      </c>
      <c r="K89" s="94">
        <f t="shared" si="55"/>
        <v>0</v>
      </c>
      <c r="L89" s="94">
        <f t="shared" si="55"/>
        <v>0</v>
      </c>
      <c r="M89" s="94">
        <f t="shared" si="55"/>
        <v>1079949</v>
      </c>
      <c r="N89" s="94">
        <f t="shared" si="55"/>
        <v>0</v>
      </c>
      <c r="O89" s="94">
        <f t="shared" si="55"/>
        <v>0</v>
      </c>
    </row>
    <row r="90" spans="2:15" ht="11.25">
      <c r="B90" s="68">
        <v>7</v>
      </c>
      <c r="C90" s="68">
        <v>2</v>
      </c>
      <c r="D90" s="69" t="s">
        <v>232</v>
      </c>
      <c r="E90" s="6">
        <v>240</v>
      </c>
      <c r="F90" s="119">
        <v>220</v>
      </c>
      <c r="G90" s="98">
        <f>J246</f>
        <v>0</v>
      </c>
      <c r="H90" s="98">
        <f aca="true" t="shared" si="56" ref="H90:O90">K246</f>
        <v>0</v>
      </c>
      <c r="I90" s="98">
        <f t="shared" si="56"/>
        <v>0</v>
      </c>
      <c r="J90" s="98">
        <f t="shared" si="56"/>
        <v>1079949</v>
      </c>
      <c r="K90" s="98">
        <f t="shared" si="56"/>
        <v>0</v>
      </c>
      <c r="L90" s="98">
        <f t="shared" si="56"/>
        <v>0</v>
      </c>
      <c r="M90" s="98">
        <f t="shared" si="56"/>
        <v>1079949</v>
      </c>
      <c r="N90" s="98">
        <f t="shared" si="56"/>
        <v>0</v>
      </c>
      <c r="O90" s="98">
        <f t="shared" si="56"/>
        <v>0</v>
      </c>
    </row>
    <row r="91" spans="2:15" s="124" customFormat="1" ht="11.25">
      <c r="B91" s="61">
        <v>7</v>
      </c>
      <c r="C91" s="61">
        <v>3</v>
      </c>
      <c r="D91" s="62"/>
      <c r="E91" s="63"/>
      <c r="F91" s="126"/>
      <c r="G91" s="172">
        <f aca="true" t="shared" si="57" ref="G91:O91">G92+G97</f>
        <v>105462</v>
      </c>
      <c r="H91" s="172">
        <f t="shared" si="57"/>
        <v>0</v>
      </c>
      <c r="I91" s="172">
        <f t="shared" si="57"/>
        <v>0</v>
      </c>
      <c r="J91" s="172">
        <f t="shared" si="57"/>
        <v>105462</v>
      </c>
      <c r="K91" s="172">
        <f t="shared" si="57"/>
        <v>0</v>
      </c>
      <c r="L91" s="172">
        <f t="shared" si="57"/>
        <v>0</v>
      </c>
      <c r="M91" s="172">
        <f t="shared" si="57"/>
        <v>105462</v>
      </c>
      <c r="N91" s="172">
        <f t="shared" si="57"/>
        <v>0</v>
      </c>
      <c r="O91" s="172">
        <f t="shared" si="57"/>
        <v>0</v>
      </c>
    </row>
    <row r="92" spans="2:15" s="124" customFormat="1" ht="11.25">
      <c r="B92" s="61">
        <v>7</v>
      </c>
      <c r="C92" s="61">
        <v>3</v>
      </c>
      <c r="D92" s="62" t="s">
        <v>161</v>
      </c>
      <c r="E92" s="63"/>
      <c r="F92" s="126"/>
      <c r="G92" s="166">
        <f>G93</f>
        <v>105462</v>
      </c>
      <c r="H92" s="166">
        <f aca="true" t="shared" si="58" ref="H92:O92">H93</f>
        <v>0</v>
      </c>
      <c r="I92" s="166">
        <f t="shared" si="58"/>
        <v>0</v>
      </c>
      <c r="J92" s="166">
        <f t="shared" si="58"/>
        <v>0</v>
      </c>
      <c r="K92" s="166">
        <f t="shared" si="58"/>
        <v>0</v>
      </c>
      <c r="L92" s="166">
        <f t="shared" si="58"/>
        <v>0</v>
      </c>
      <c r="M92" s="166">
        <f t="shared" si="58"/>
        <v>0</v>
      </c>
      <c r="N92" s="166">
        <f t="shared" si="58"/>
        <v>0</v>
      </c>
      <c r="O92" s="166">
        <f t="shared" si="58"/>
        <v>0</v>
      </c>
    </row>
    <row r="93" spans="2:15" s="125" customFormat="1" ht="10.5">
      <c r="B93" s="64">
        <v>7</v>
      </c>
      <c r="C93" s="64">
        <v>3</v>
      </c>
      <c r="D93" s="65" t="s">
        <v>209</v>
      </c>
      <c r="E93" s="66"/>
      <c r="F93" s="170"/>
      <c r="G93" s="167">
        <f>G94+G95+G96</f>
        <v>105462</v>
      </c>
      <c r="H93" s="167">
        <f aca="true" t="shared" si="59" ref="H93:O93">H94+H95+H96</f>
        <v>0</v>
      </c>
      <c r="I93" s="167">
        <f t="shared" si="59"/>
        <v>0</v>
      </c>
      <c r="J93" s="167">
        <f t="shared" si="59"/>
        <v>0</v>
      </c>
      <c r="K93" s="167">
        <f t="shared" si="59"/>
        <v>0</v>
      </c>
      <c r="L93" s="167">
        <f t="shared" si="59"/>
        <v>0</v>
      </c>
      <c r="M93" s="167">
        <f t="shared" si="59"/>
        <v>0</v>
      </c>
      <c r="N93" s="167">
        <f t="shared" si="59"/>
        <v>0</v>
      </c>
      <c r="O93" s="167">
        <f t="shared" si="59"/>
        <v>0</v>
      </c>
    </row>
    <row r="94" spans="2:15" ht="11.25">
      <c r="B94" s="68">
        <v>7</v>
      </c>
      <c r="C94" s="68">
        <v>3</v>
      </c>
      <c r="D94" s="69" t="s">
        <v>209</v>
      </c>
      <c r="E94" s="6">
        <v>110</v>
      </c>
      <c r="F94" s="119">
        <v>210</v>
      </c>
      <c r="G94" s="171">
        <f>J253</f>
        <v>58608</v>
      </c>
      <c r="H94" s="171">
        <f aca="true" t="shared" si="60" ref="H94:O94">K253</f>
        <v>0</v>
      </c>
      <c r="I94" s="171">
        <f t="shared" si="60"/>
        <v>0</v>
      </c>
      <c r="J94" s="171">
        <f t="shared" si="60"/>
        <v>0</v>
      </c>
      <c r="K94" s="171">
        <f t="shared" si="60"/>
        <v>0</v>
      </c>
      <c r="L94" s="171">
        <f t="shared" si="60"/>
        <v>0</v>
      </c>
      <c r="M94" s="171">
        <f t="shared" si="60"/>
        <v>0</v>
      </c>
      <c r="N94" s="171">
        <f t="shared" si="60"/>
        <v>0</v>
      </c>
      <c r="O94" s="171">
        <f t="shared" si="60"/>
        <v>0</v>
      </c>
    </row>
    <row r="95" spans="2:15" ht="11.25">
      <c r="B95" s="68">
        <v>7</v>
      </c>
      <c r="C95" s="68">
        <v>3</v>
      </c>
      <c r="D95" s="69" t="s">
        <v>209</v>
      </c>
      <c r="E95" s="6">
        <v>240</v>
      </c>
      <c r="F95" s="119">
        <v>220</v>
      </c>
      <c r="G95" s="98">
        <f>J256</f>
        <v>19656</v>
      </c>
      <c r="H95" s="98">
        <f aca="true" t="shared" si="61" ref="H95:O95">K256</f>
        <v>0</v>
      </c>
      <c r="I95" s="98">
        <f t="shared" si="61"/>
        <v>0</v>
      </c>
      <c r="J95" s="98">
        <f t="shared" si="61"/>
        <v>0</v>
      </c>
      <c r="K95" s="98">
        <f t="shared" si="61"/>
        <v>0</v>
      </c>
      <c r="L95" s="98">
        <f t="shared" si="61"/>
        <v>0</v>
      </c>
      <c r="M95" s="98">
        <f t="shared" si="61"/>
        <v>0</v>
      </c>
      <c r="N95" s="98">
        <f t="shared" si="61"/>
        <v>0</v>
      </c>
      <c r="O95" s="98">
        <f t="shared" si="61"/>
        <v>0</v>
      </c>
    </row>
    <row r="96" spans="2:15" ht="11.25">
      <c r="B96" s="68">
        <v>7</v>
      </c>
      <c r="C96" s="68">
        <v>3</v>
      </c>
      <c r="D96" s="69" t="s">
        <v>209</v>
      </c>
      <c r="E96" s="6">
        <v>240</v>
      </c>
      <c r="F96" s="119">
        <v>300</v>
      </c>
      <c r="G96" s="98">
        <f>J258</f>
        <v>27198</v>
      </c>
      <c r="H96" s="98">
        <f aca="true" t="shared" si="62" ref="H96:O96">K258</f>
        <v>0</v>
      </c>
      <c r="I96" s="98">
        <f t="shared" si="62"/>
        <v>0</v>
      </c>
      <c r="J96" s="98">
        <f t="shared" si="62"/>
        <v>0</v>
      </c>
      <c r="K96" s="98">
        <f t="shared" si="62"/>
        <v>0</v>
      </c>
      <c r="L96" s="98">
        <f t="shared" si="62"/>
        <v>0</v>
      </c>
      <c r="M96" s="98">
        <f t="shared" si="62"/>
        <v>0</v>
      </c>
      <c r="N96" s="98">
        <f t="shared" si="62"/>
        <v>0</v>
      </c>
      <c r="O96" s="98">
        <f t="shared" si="62"/>
        <v>0</v>
      </c>
    </row>
    <row r="97" spans="2:15" s="124" customFormat="1" ht="11.25">
      <c r="B97" s="61">
        <v>7</v>
      </c>
      <c r="C97" s="61">
        <v>3</v>
      </c>
      <c r="D97" s="62" t="s">
        <v>113</v>
      </c>
      <c r="E97" s="63"/>
      <c r="F97" s="126"/>
      <c r="G97" s="94">
        <f>G98</f>
        <v>0</v>
      </c>
      <c r="H97" s="94">
        <f aca="true" t="shared" si="63" ref="H97:O97">H98</f>
        <v>0</v>
      </c>
      <c r="I97" s="94">
        <f t="shared" si="63"/>
        <v>0</v>
      </c>
      <c r="J97" s="94">
        <f t="shared" si="63"/>
        <v>105462</v>
      </c>
      <c r="K97" s="94">
        <f t="shared" si="63"/>
        <v>0</v>
      </c>
      <c r="L97" s="94">
        <f t="shared" si="63"/>
        <v>0</v>
      </c>
      <c r="M97" s="94">
        <f t="shared" si="63"/>
        <v>105462</v>
      </c>
      <c r="N97" s="94">
        <f t="shared" si="63"/>
        <v>0</v>
      </c>
      <c r="O97" s="94">
        <f t="shared" si="63"/>
        <v>0</v>
      </c>
    </row>
    <row r="98" spans="2:15" s="125" customFormat="1" ht="10.5">
      <c r="B98" s="64">
        <v>7</v>
      </c>
      <c r="C98" s="64">
        <v>3</v>
      </c>
      <c r="D98" s="65" t="s">
        <v>125</v>
      </c>
      <c r="E98" s="66"/>
      <c r="F98" s="170"/>
      <c r="G98" s="96">
        <f>G99+G100+G101</f>
        <v>0</v>
      </c>
      <c r="H98" s="96">
        <f aca="true" t="shared" si="64" ref="H98:O98">H99+H100+H101</f>
        <v>0</v>
      </c>
      <c r="I98" s="96">
        <f t="shared" si="64"/>
        <v>0</v>
      </c>
      <c r="J98" s="96">
        <f t="shared" si="64"/>
        <v>105462</v>
      </c>
      <c r="K98" s="96">
        <f t="shared" si="64"/>
        <v>0</v>
      </c>
      <c r="L98" s="96">
        <f t="shared" si="64"/>
        <v>0</v>
      </c>
      <c r="M98" s="96">
        <f t="shared" si="64"/>
        <v>105462</v>
      </c>
      <c r="N98" s="96">
        <f t="shared" si="64"/>
        <v>0</v>
      </c>
      <c r="O98" s="96">
        <f t="shared" si="64"/>
        <v>0</v>
      </c>
    </row>
    <row r="99" spans="2:15" ht="11.25">
      <c r="B99" s="68">
        <v>7</v>
      </c>
      <c r="C99" s="68">
        <v>3</v>
      </c>
      <c r="D99" s="69" t="s">
        <v>125</v>
      </c>
      <c r="E99" s="6">
        <v>110</v>
      </c>
      <c r="F99" s="119">
        <v>210</v>
      </c>
      <c r="G99" s="98">
        <f>J264</f>
        <v>0</v>
      </c>
      <c r="H99" s="98">
        <f aca="true" t="shared" si="65" ref="H99:O99">K264</f>
        <v>0</v>
      </c>
      <c r="I99" s="98">
        <f t="shared" si="65"/>
        <v>0</v>
      </c>
      <c r="J99" s="98">
        <f t="shared" si="65"/>
        <v>58608</v>
      </c>
      <c r="K99" s="98">
        <f t="shared" si="65"/>
        <v>0</v>
      </c>
      <c r="L99" s="98">
        <f t="shared" si="65"/>
        <v>0</v>
      </c>
      <c r="M99" s="98">
        <f t="shared" si="65"/>
        <v>58608</v>
      </c>
      <c r="N99" s="98">
        <f t="shared" si="65"/>
        <v>0</v>
      </c>
      <c r="O99" s="98">
        <f t="shared" si="65"/>
        <v>0</v>
      </c>
    </row>
    <row r="100" spans="2:15" ht="11.25">
      <c r="B100" s="68">
        <v>7</v>
      </c>
      <c r="C100" s="68">
        <v>3</v>
      </c>
      <c r="D100" s="69" t="s">
        <v>125</v>
      </c>
      <c r="E100" s="6">
        <v>240</v>
      </c>
      <c r="F100" s="119">
        <v>220</v>
      </c>
      <c r="G100" s="98">
        <f>J267</f>
        <v>0</v>
      </c>
      <c r="H100" s="98">
        <f aca="true" t="shared" si="66" ref="H100:O100">K267</f>
        <v>0</v>
      </c>
      <c r="I100" s="98">
        <f t="shared" si="66"/>
        <v>0</v>
      </c>
      <c r="J100" s="98">
        <f t="shared" si="66"/>
        <v>19656</v>
      </c>
      <c r="K100" s="98">
        <f t="shared" si="66"/>
        <v>0</v>
      </c>
      <c r="L100" s="98">
        <f t="shared" si="66"/>
        <v>0</v>
      </c>
      <c r="M100" s="98">
        <f t="shared" si="66"/>
        <v>19656</v>
      </c>
      <c r="N100" s="98">
        <f t="shared" si="66"/>
        <v>0</v>
      </c>
      <c r="O100" s="98">
        <f t="shared" si="66"/>
        <v>0</v>
      </c>
    </row>
    <row r="101" spans="2:15" ht="11.25">
      <c r="B101" s="68">
        <v>7</v>
      </c>
      <c r="C101" s="68">
        <v>3</v>
      </c>
      <c r="D101" s="69" t="s">
        <v>125</v>
      </c>
      <c r="E101" s="6">
        <v>240</v>
      </c>
      <c r="F101" s="119">
        <v>300</v>
      </c>
      <c r="G101" s="98">
        <f>J269</f>
        <v>0</v>
      </c>
      <c r="H101" s="98">
        <f aca="true" t="shared" si="67" ref="H101:O101">K269</f>
        <v>0</v>
      </c>
      <c r="I101" s="98">
        <f t="shared" si="67"/>
        <v>0</v>
      </c>
      <c r="J101" s="98">
        <f t="shared" si="67"/>
        <v>27198</v>
      </c>
      <c r="K101" s="98">
        <f t="shared" si="67"/>
        <v>0</v>
      </c>
      <c r="L101" s="98">
        <f t="shared" si="67"/>
        <v>0</v>
      </c>
      <c r="M101" s="98">
        <f t="shared" si="67"/>
        <v>27198</v>
      </c>
      <c r="N101" s="98">
        <f t="shared" si="67"/>
        <v>0</v>
      </c>
      <c r="O101" s="98">
        <f t="shared" si="67"/>
        <v>0</v>
      </c>
    </row>
    <row r="102" spans="2:15" s="124" customFormat="1" ht="11.25">
      <c r="B102" s="61">
        <v>7</v>
      </c>
      <c r="C102" s="61">
        <v>7</v>
      </c>
      <c r="D102" s="62"/>
      <c r="E102" s="63"/>
      <c r="F102" s="126"/>
      <c r="G102" s="173">
        <f aca="true" t="shared" si="68" ref="G102:O102">G103+G108</f>
        <v>295190</v>
      </c>
      <c r="H102" s="173">
        <f t="shared" si="68"/>
        <v>0</v>
      </c>
      <c r="I102" s="173">
        <f t="shared" si="68"/>
        <v>0</v>
      </c>
      <c r="J102" s="173">
        <f t="shared" si="68"/>
        <v>295189</v>
      </c>
      <c r="K102" s="173">
        <f t="shared" si="68"/>
        <v>0</v>
      </c>
      <c r="L102" s="173">
        <f t="shared" si="68"/>
        <v>0</v>
      </c>
      <c r="M102" s="173">
        <f t="shared" si="68"/>
        <v>295189</v>
      </c>
      <c r="N102" s="173">
        <f t="shared" si="68"/>
        <v>0</v>
      </c>
      <c r="O102" s="173">
        <f t="shared" si="68"/>
        <v>0</v>
      </c>
    </row>
    <row r="103" spans="2:15" s="124" customFormat="1" ht="11.25">
      <c r="B103" s="61">
        <v>7</v>
      </c>
      <c r="C103" s="61">
        <v>7</v>
      </c>
      <c r="D103" s="62" t="s">
        <v>161</v>
      </c>
      <c r="E103" s="63"/>
      <c r="F103" s="126"/>
      <c r="G103" s="94">
        <f>G104+G106</f>
        <v>295190</v>
      </c>
      <c r="H103" s="94">
        <f aca="true" t="shared" si="69" ref="H103:O103">H104+H106</f>
        <v>0</v>
      </c>
      <c r="I103" s="94">
        <f t="shared" si="69"/>
        <v>0</v>
      </c>
      <c r="J103" s="94">
        <f t="shared" si="69"/>
        <v>0</v>
      </c>
      <c r="K103" s="94">
        <f t="shared" si="69"/>
        <v>0</v>
      </c>
      <c r="L103" s="94">
        <f t="shared" si="69"/>
        <v>0</v>
      </c>
      <c r="M103" s="94">
        <f t="shared" si="69"/>
        <v>0</v>
      </c>
      <c r="N103" s="94">
        <f t="shared" si="69"/>
        <v>0</v>
      </c>
      <c r="O103" s="94">
        <f t="shared" si="69"/>
        <v>0</v>
      </c>
    </row>
    <row r="104" spans="2:15" s="125" customFormat="1" ht="10.5">
      <c r="B104" s="64">
        <v>7</v>
      </c>
      <c r="C104" s="64">
        <v>7</v>
      </c>
      <c r="D104" s="65" t="s">
        <v>215</v>
      </c>
      <c r="E104" s="66"/>
      <c r="F104" s="170"/>
      <c r="G104" s="96">
        <f>G105</f>
        <v>29378</v>
      </c>
      <c r="H104" s="96">
        <f aca="true" t="shared" si="70" ref="H104:O104">H105</f>
        <v>0</v>
      </c>
      <c r="I104" s="96">
        <f t="shared" si="70"/>
        <v>0</v>
      </c>
      <c r="J104" s="96">
        <f t="shared" si="70"/>
        <v>0</v>
      </c>
      <c r="K104" s="96">
        <f t="shared" si="70"/>
        <v>0</v>
      </c>
      <c r="L104" s="96">
        <f t="shared" si="70"/>
        <v>0</v>
      </c>
      <c r="M104" s="96">
        <f t="shared" si="70"/>
        <v>0</v>
      </c>
      <c r="N104" s="96">
        <f t="shared" si="70"/>
        <v>0</v>
      </c>
      <c r="O104" s="96">
        <f t="shared" si="70"/>
        <v>0</v>
      </c>
    </row>
    <row r="105" spans="2:15" ht="11.25">
      <c r="B105" s="68">
        <v>7</v>
      </c>
      <c r="C105" s="68">
        <v>7</v>
      </c>
      <c r="D105" s="69" t="s">
        <v>215</v>
      </c>
      <c r="E105" s="6">
        <v>240</v>
      </c>
      <c r="F105" s="119">
        <v>220</v>
      </c>
      <c r="G105" s="98">
        <f>J278</f>
        <v>29378</v>
      </c>
      <c r="H105" s="98">
        <f aca="true" t="shared" si="71" ref="H105:O105">K278</f>
        <v>0</v>
      </c>
      <c r="I105" s="98">
        <f t="shared" si="71"/>
        <v>0</v>
      </c>
      <c r="J105" s="98">
        <f t="shared" si="71"/>
        <v>0</v>
      </c>
      <c r="K105" s="98">
        <f t="shared" si="71"/>
        <v>0</v>
      </c>
      <c r="L105" s="98">
        <f t="shared" si="71"/>
        <v>0</v>
      </c>
      <c r="M105" s="98">
        <f t="shared" si="71"/>
        <v>0</v>
      </c>
      <c r="N105" s="98">
        <f t="shared" si="71"/>
        <v>0</v>
      </c>
      <c r="O105" s="98">
        <f t="shared" si="71"/>
        <v>0</v>
      </c>
    </row>
    <row r="106" spans="2:15" s="125" customFormat="1" ht="10.5">
      <c r="B106" s="64">
        <v>7</v>
      </c>
      <c r="C106" s="64">
        <v>7</v>
      </c>
      <c r="D106" s="65" t="s">
        <v>217</v>
      </c>
      <c r="E106" s="66"/>
      <c r="F106" s="170"/>
      <c r="G106" s="96">
        <f>G107</f>
        <v>265812</v>
      </c>
      <c r="H106" s="96">
        <f aca="true" t="shared" si="72" ref="H106:O106">H107</f>
        <v>0</v>
      </c>
      <c r="I106" s="96">
        <f t="shared" si="72"/>
        <v>0</v>
      </c>
      <c r="J106" s="96">
        <f t="shared" si="72"/>
        <v>0</v>
      </c>
      <c r="K106" s="96">
        <f t="shared" si="72"/>
        <v>0</v>
      </c>
      <c r="L106" s="96">
        <f t="shared" si="72"/>
        <v>0</v>
      </c>
      <c r="M106" s="96">
        <f t="shared" si="72"/>
        <v>0</v>
      </c>
      <c r="N106" s="96">
        <f t="shared" si="72"/>
        <v>0</v>
      </c>
      <c r="O106" s="96">
        <f t="shared" si="72"/>
        <v>0</v>
      </c>
    </row>
    <row r="107" spans="2:15" ht="11.25">
      <c r="B107" s="68">
        <v>7</v>
      </c>
      <c r="C107" s="68">
        <v>7</v>
      </c>
      <c r="D107" s="69" t="s">
        <v>217</v>
      </c>
      <c r="E107" s="6">
        <v>240</v>
      </c>
      <c r="F107" s="119">
        <v>220</v>
      </c>
      <c r="G107" s="98">
        <f>J281</f>
        <v>265812</v>
      </c>
      <c r="H107" s="98">
        <f aca="true" t="shared" si="73" ref="H107:O107">K281</f>
        <v>0</v>
      </c>
      <c r="I107" s="98">
        <f t="shared" si="73"/>
        <v>0</v>
      </c>
      <c r="J107" s="98">
        <f t="shared" si="73"/>
        <v>0</v>
      </c>
      <c r="K107" s="98">
        <f t="shared" si="73"/>
        <v>0</v>
      </c>
      <c r="L107" s="98">
        <f t="shared" si="73"/>
        <v>0</v>
      </c>
      <c r="M107" s="98">
        <f t="shared" si="73"/>
        <v>0</v>
      </c>
      <c r="N107" s="98">
        <f t="shared" si="73"/>
        <v>0</v>
      </c>
      <c r="O107" s="98">
        <f t="shared" si="73"/>
        <v>0</v>
      </c>
    </row>
    <row r="108" spans="2:15" s="124" customFormat="1" ht="11.25">
      <c r="B108" s="61">
        <v>7</v>
      </c>
      <c r="C108" s="61">
        <v>7</v>
      </c>
      <c r="D108" s="62" t="s">
        <v>113</v>
      </c>
      <c r="E108" s="63"/>
      <c r="F108" s="126"/>
      <c r="G108" s="94">
        <f>G109+G111</f>
        <v>0</v>
      </c>
      <c r="H108" s="94">
        <f aca="true" t="shared" si="74" ref="H108:O108">H109+H111</f>
        <v>0</v>
      </c>
      <c r="I108" s="94">
        <f t="shared" si="74"/>
        <v>0</v>
      </c>
      <c r="J108" s="94">
        <f t="shared" si="74"/>
        <v>295189</v>
      </c>
      <c r="K108" s="94">
        <f t="shared" si="74"/>
        <v>0</v>
      </c>
      <c r="L108" s="94">
        <f t="shared" si="74"/>
        <v>0</v>
      </c>
      <c r="M108" s="94">
        <f t="shared" si="74"/>
        <v>295189</v>
      </c>
      <c r="N108" s="94">
        <f t="shared" si="74"/>
        <v>0</v>
      </c>
      <c r="O108" s="94">
        <f t="shared" si="74"/>
        <v>0</v>
      </c>
    </row>
    <row r="109" spans="2:15" s="125" customFormat="1" ht="10.5">
      <c r="B109" s="64">
        <v>7</v>
      </c>
      <c r="C109" s="64">
        <v>7</v>
      </c>
      <c r="D109" s="65" t="s">
        <v>218</v>
      </c>
      <c r="E109" s="66"/>
      <c r="F109" s="170"/>
      <c r="G109" s="96">
        <f>G110</f>
        <v>0</v>
      </c>
      <c r="H109" s="96">
        <f aca="true" t="shared" si="75" ref="H109:O109">H110</f>
        <v>0</v>
      </c>
      <c r="I109" s="96">
        <f t="shared" si="75"/>
        <v>0</v>
      </c>
      <c r="J109" s="96">
        <f t="shared" si="75"/>
        <v>29377</v>
      </c>
      <c r="K109" s="96">
        <f t="shared" si="75"/>
        <v>0</v>
      </c>
      <c r="L109" s="96">
        <f t="shared" si="75"/>
        <v>0</v>
      </c>
      <c r="M109" s="96">
        <f t="shared" si="75"/>
        <v>29377</v>
      </c>
      <c r="N109" s="96">
        <f t="shared" si="75"/>
        <v>0</v>
      </c>
      <c r="O109" s="96">
        <f t="shared" si="75"/>
        <v>0</v>
      </c>
    </row>
    <row r="110" spans="2:15" ht="11.25">
      <c r="B110" s="68">
        <v>7</v>
      </c>
      <c r="C110" s="68">
        <v>7</v>
      </c>
      <c r="D110" s="69" t="s">
        <v>218</v>
      </c>
      <c r="E110" s="6">
        <v>240</v>
      </c>
      <c r="F110" s="119">
        <v>220</v>
      </c>
      <c r="G110" s="98">
        <f>J285</f>
        <v>0</v>
      </c>
      <c r="H110" s="98">
        <f aca="true" t="shared" si="76" ref="H110:O110">K285</f>
        <v>0</v>
      </c>
      <c r="I110" s="98">
        <f t="shared" si="76"/>
        <v>0</v>
      </c>
      <c r="J110" s="98">
        <f t="shared" si="76"/>
        <v>29377</v>
      </c>
      <c r="K110" s="98">
        <f t="shared" si="76"/>
        <v>0</v>
      </c>
      <c r="L110" s="98">
        <f t="shared" si="76"/>
        <v>0</v>
      </c>
      <c r="M110" s="98">
        <f t="shared" si="76"/>
        <v>29377</v>
      </c>
      <c r="N110" s="98">
        <f t="shared" si="76"/>
        <v>0</v>
      </c>
      <c r="O110" s="98">
        <f t="shared" si="76"/>
        <v>0</v>
      </c>
    </row>
    <row r="111" spans="2:15" s="125" customFormat="1" ht="10.5">
      <c r="B111" s="64">
        <v>7</v>
      </c>
      <c r="C111" s="64">
        <v>7</v>
      </c>
      <c r="D111" s="65" t="s">
        <v>219</v>
      </c>
      <c r="E111" s="66"/>
      <c r="F111" s="170"/>
      <c r="G111" s="96">
        <f>G112</f>
        <v>0</v>
      </c>
      <c r="H111" s="96">
        <f aca="true" t="shared" si="77" ref="H111:O111">H112</f>
        <v>0</v>
      </c>
      <c r="I111" s="96">
        <f t="shared" si="77"/>
        <v>0</v>
      </c>
      <c r="J111" s="96">
        <f t="shared" si="77"/>
        <v>265812</v>
      </c>
      <c r="K111" s="96">
        <f t="shared" si="77"/>
        <v>0</v>
      </c>
      <c r="L111" s="96">
        <f t="shared" si="77"/>
        <v>0</v>
      </c>
      <c r="M111" s="96">
        <f t="shared" si="77"/>
        <v>265812</v>
      </c>
      <c r="N111" s="96">
        <f t="shared" si="77"/>
        <v>0</v>
      </c>
      <c r="O111" s="96">
        <f t="shared" si="77"/>
        <v>0</v>
      </c>
    </row>
    <row r="112" spans="2:15" ht="11.25">
      <c r="B112" s="68">
        <v>7</v>
      </c>
      <c r="C112" s="68">
        <v>7</v>
      </c>
      <c r="D112" s="69" t="s">
        <v>219</v>
      </c>
      <c r="E112" s="6">
        <v>240</v>
      </c>
      <c r="F112" s="119">
        <v>300</v>
      </c>
      <c r="G112" s="98">
        <f>J288</f>
        <v>0</v>
      </c>
      <c r="H112" s="98">
        <f aca="true" t="shared" si="78" ref="H112:O112">K288</f>
        <v>0</v>
      </c>
      <c r="I112" s="98">
        <f t="shared" si="78"/>
        <v>0</v>
      </c>
      <c r="J112" s="98">
        <f t="shared" si="78"/>
        <v>265812</v>
      </c>
      <c r="K112" s="98">
        <f t="shared" si="78"/>
        <v>0</v>
      </c>
      <c r="L112" s="98">
        <f t="shared" si="78"/>
        <v>0</v>
      </c>
      <c r="M112" s="98">
        <f t="shared" si="78"/>
        <v>265812</v>
      </c>
      <c r="N112" s="98">
        <f t="shared" si="78"/>
        <v>0</v>
      </c>
      <c r="O112" s="98">
        <f t="shared" si="78"/>
        <v>0</v>
      </c>
    </row>
    <row r="113" spans="4:15" ht="11.25">
      <c r="D113" s="75" t="s">
        <v>97</v>
      </c>
      <c r="F113" s="99"/>
      <c r="G113" s="164">
        <f>G34</f>
        <v>14320978</v>
      </c>
      <c r="H113" s="101" t="s">
        <v>98</v>
      </c>
      <c r="I113" s="101" t="s">
        <v>98</v>
      </c>
      <c r="J113" s="164">
        <f>J34</f>
        <v>17156250</v>
      </c>
      <c r="K113" s="101" t="s">
        <v>98</v>
      </c>
      <c r="L113" s="101" t="s">
        <v>98</v>
      </c>
      <c r="M113" s="164">
        <f>M34</f>
        <v>12074475</v>
      </c>
      <c r="N113" s="101" t="s">
        <v>98</v>
      </c>
      <c r="O113" s="101" t="s">
        <v>98</v>
      </c>
    </row>
    <row r="114" spans="6:15" ht="11.25">
      <c r="F114" s="75" t="s">
        <v>99</v>
      </c>
      <c r="G114" s="164">
        <f>G113</f>
        <v>14320978</v>
      </c>
      <c r="H114" s="101" t="s">
        <v>98</v>
      </c>
      <c r="I114" s="101" t="s">
        <v>98</v>
      </c>
      <c r="J114" s="100">
        <f>J113</f>
        <v>17156250</v>
      </c>
      <c r="K114" s="101" t="s">
        <v>98</v>
      </c>
      <c r="L114" s="101" t="s">
        <v>98</v>
      </c>
      <c r="M114" s="100">
        <f>M113</f>
        <v>12074475</v>
      </c>
      <c r="N114" s="101" t="s">
        <v>98</v>
      </c>
      <c r="O114" s="101" t="s">
        <v>98</v>
      </c>
    </row>
    <row r="115" spans="7:13" ht="11.25">
      <c r="G115" s="102"/>
      <c r="J115" s="102"/>
      <c r="M115" s="102"/>
    </row>
    <row r="116" spans="7:13" ht="11.25">
      <c r="G116" s="102"/>
      <c r="J116" s="102"/>
      <c r="M116" s="102"/>
    </row>
    <row r="117" spans="1:18" ht="11.25">
      <c r="A117" s="232" t="s">
        <v>100</v>
      </c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</row>
    <row r="119" spans="1:18" s="86" customFormat="1" ht="22.5" customHeight="1">
      <c r="A119" s="241" t="s">
        <v>12</v>
      </c>
      <c r="B119" s="242"/>
      <c r="C119" s="243"/>
      <c r="D119" s="250" t="s">
        <v>13</v>
      </c>
      <c r="E119" s="238" t="s">
        <v>88</v>
      </c>
      <c r="F119" s="239"/>
      <c r="G119" s="239"/>
      <c r="H119" s="240"/>
      <c r="I119" s="234" t="s">
        <v>89</v>
      </c>
      <c r="J119" s="237" t="s">
        <v>90</v>
      </c>
      <c r="K119" s="237"/>
      <c r="L119" s="237"/>
      <c r="M119" s="237"/>
      <c r="N119" s="237"/>
      <c r="O119" s="237"/>
      <c r="P119" s="237"/>
      <c r="Q119" s="237"/>
      <c r="R119" s="237"/>
    </row>
    <row r="120" spans="1:18" s="86" customFormat="1" ht="23.25" customHeight="1">
      <c r="A120" s="244"/>
      <c r="B120" s="245"/>
      <c r="C120" s="246"/>
      <c r="D120" s="251"/>
      <c r="E120" s="234" t="s">
        <v>91</v>
      </c>
      <c r="F120" s="234" t="s">
        <v>92</v>
      </c>
      <c r="G120" s="234" t="s">
        <v>93</v>
      </c>
      <c r="H120" s="234" t="s">
        <v>94</v>
      </c>
      <c r="I120" s="235"/>
      <c r="J120" s="233" t="s">
        <v>245</v>
      </c>
      <c r="K120" s="233"/>
      <c r="L120" s="233"/>
      <c r="M120" s="233" t="s">
        <v>246</v>
      </c>
      <c r="N120" s="233"/>
      <c r="O120" s="233"/>
      <c r="P120" s="233" t="s">
        <v>247</v>
      </c>
      <c r="Q120" s="233"/>
      <c r="R120" s="233"/>
    </row>
    <row r="121" spans="1:18" s="86" customFormat="1" ht="46.5" customHeight="1">
      <c r="A121" s="247"/>
      <c r="B121" s="248"/>
      <c r="C121" s="249"/>
      <c r="D121" s="252"/>
      <c r="E121" s="236"/>
      <c r="F121" s="236"/>
      <c r="G121" s="236"/>
      <c r="H121" s="236"/>
      <c r="I121" s="236"/>
      <c r="J121" s="120" t="s">
        <v>95</v>
      </c>
      <c r="K121" s="120" t="s">
        <v>14</v>
      </c>
      <c r="L121" s="120" t="s">
        <v>96</v>
      </c>
      <c r="M121" s="120" t="s">
        <v>95</v>
      </c>
      <c r="N121" s="120" t="s">
        <v>14</v>
      </c>
      <c r="O121" s="120" t="s">
        <v>96</v>
      </c>
      <c r="P121" s="120" t="s">
        <v>95</v>
      </c>
      <c r="Q121" s="120" t="s">
        <v>14</v>
      </c>
      <c r="R121" s="120" t="s">
        <v>96</v>
      </c>
    </row>
    <row r="122" spans="1:18" ht="11.25">
      <c r="A122" s="229">
        <v>1</v>
      </c>
      <c r="B122" s="253"/>
      <c r="C122" s="228"/>
      <c r="D122" s="91">
        <f>A122+1</f>
        <v>2</v>
      </c>
      <c r="E122" s="91">
        <f>D122+1</f>
        <v>3</v>
      </c>
      <c r="F122" s="91">
        <f aca="true" t="shared" si="79" ref="F122:R122">E122+1</f>
        <v>4</v>
      </c>
      <c r="G122" s="91">
        <f t="shared" si="79"/>
        <v>5</v>
      </c>
      <c r="H122" s="91">
        <f t="shared" si="79"/>
        <v>6</v>
      </c>
      <c r="I122" s="91">
        <f t="shared" si="79"/>
        <v>7</v>
      </c>
      <c r="J122" s="91">
        <f t="shared" si="79"/>
        <v>8</v>
      </c>
      <c r="K122" s="91">
        <f t="shared" si="79"/>
        <v>9</v>
      </c>
      <c r="L122" s="91">
        <f t="shared" si="79"/>
        <v>10</v>
      </c>
      <c r="M122" s="159">
        <f t="shared" si="79"/>
        <v>11</v>
      </c>
      <c r="N122" s="91">
        <f t="shared" si="79"/>
        <v>12</v>
      </c>
      <c r="O122" s="91">
        <f t="shared" si="79"/>
        <v>13</v>
      </c>
      <c r="P122" s="91">
        <f t="shared" si="79"/>
        <v>14</v>
      </c>
      <c r="Q122" s="91">
        <f t="shared" si="79"/>
        <v>15</v>
      </c>
      <c r="R122" s="91">
        <f t="shared" si="79"/>
        <v>16</v>
      </c>
    </row>
    <row r="123" spans="1:18" ht="12.75" customHeight="1">
      <c r="A123" s="210" t="s">
        <v>70</v>
      </c>
      <c r="B123" s="211"/>
      <c r="C123" s="212"/>
      <c r="D123" s="16">
        <v>1</v>
      </c>
      <c r="E123" s="16">
        <v>7</v>
      </c>
      <c r="F123" s="21"/>
      <c r="G123" s="17"/>
      <c r="H123" s="17"/>
      <c r="I123" s="17"/>
      <c r="J123" s="164">
        <f aca="true" t="shared" si="80" ref="J123:R123">J124+J248+J273</f>
        <v>14320978</v>
      </c>
      <c r="K123" s="164">
        <f t="shared" si="80"/>
        <v>0</v>
      </c>
      <c r="L123" s="164">
        <f t="shared" si="80"/>
        <v>0</v>
      </c>
      <c r="M123" s="164">
        <f t="shared" si="80"/>
        <v>17156250</v>
      </c>
      <c r="N123" s="164">
        <f t="shared" si="80"/>
        <v>0</v>
      </c>
      <c r="O123" s="164">
        <f t="shared" si="80"/>
        <v>0</v>
      </c>
      <c r="P123" s="176">
        <f t="shared" si="80"/>
        <v>12074475</v>
      </c>
      <c r="Q123" s="164">
        <f t="shared" si="80"/>
        <v>0</v>
      </c>
      <c r="R123" s="164">
        <f t="shared" si="80"/>
        <v>0</v>
      </c>
    </row>
    <row r="124" spans="1:18" ht="11.25">
      <c r="A124" s="210" t="s">
        <v>159</v>
      </c>
      <c r="B124" s="211"/>
      <c r="C124" s="212"/>
      <c r="D124" s="16">
        <f aca="true" t="shared" si="81" ref="D124:D129">D123+1</f>
        <v>2</v>
      </c>
      <c r="E124" s="16">
        <v>7</v>
      </c>
      <c r="F124" s="21">
        <v>2</v>
      </c>
      <c r="G124" s="17"/>
      <c r="H124" s="17"/>
      <c r="I124" s="17"/>
      <c r="J124" s="164">
        <f aca="true" t="shared" si="82" ref="J124:R124">J125+J201</f>
        <v>13920326</v>
      </c>
      <c r="K124" s="164">
        <f t="shared" si="82"/>
        <v>0</v>
      </c>
      <c r="L124" s="164">
        <f t="shared" si="82"/>
        <v>0</v>
      </c>
      <c r="M124" s="164">
        <f t="shared" si="82"/>
        <v>16755599</v>
      </c>
      <c r="N124" s="164">
        <f t="shared" si="82"/>
        <v>0</v>
      </c>
      <c r="O124" s="164">
        <f t="shared" si="82"/>
        <v>0</v>
      </c>
      <c r="P124" s="164">
        <f t="shared" si="82"/>
        <v>11673824</v>
      </c>
      <c r="Q124" s="164">
        <f t="shared" si="82"/>
        <v>0</v>
      </c>
      <c r="R124" s="164">
        <f t="shared" si="82"/>
        <v>0</v>
      </c>
    </row>
    <row r="125" spans="1:18" ht="21" customHeight="1">
      <c r="A125" s="204" t="s">
        <v>112</v>
      </c>
      <c r="B125" s="205"/>
      <c r="C125" s="206"/>
      <c r="D125" s="103">
        <f t="shared" si="81"/>
        <v>3</v>
      </c>
      <c r="E125" s="103">
        <v>7</v>
      </c>
      <c r="F125" s="103">
        <v>2</v>
      </c>
      <c r="G125" s="104" t="s">
        <v>67</v>
      </c>
      <c r="H125" s="105"/>
      <c r="I125" s="106"/>
      <c r="J125" s="163">
        <f>J126</f>
        <v>13914326</v>
      </c>
      <c r="K125" s="107">
        <f aca="true" t="shared" si="83" ref="K125:R126">K126</f>
        <v>0</v>
      </c>
      <c r="L125" s="107">
        <f t="shared" si="83"/>
        <v>0</v>
      </c>
      <c r="M125" s="107">
        <f t="shared" si="83"/>
        <v>0</v>
      </c>
      <c r="N125" s="107">
        <f t="shared" si="83"/>
        <v>0</v>
      </c>
      <c r="O125" s="107">
        <f t="shared" si="83"/>
        <v>0</v>
      </c>
      <c r="P125" s="107">
        <f t="shared" si="83"/>
        <v>0</v>
      </c>
      <c r="Q125" s="107">
        <f t="shared" si="83"/>
        <v>0</v>
      </c>
      <c r="R125" s="107">
        <f t="shared" si="83"/>
        <v>0</v>
      </c>
    </row>
    <row r="126" spans="1:18" ht="17.25" customHeight="1">
      <c r="A126" s="198" t="s">
        <v>160</v>
      </c>
      <c r="B126" s="199"/>
      <c r="C126" s="200"/>
      <c r="D126" s="61">
        <f t="shared" si="81"/>
        <v>4</v>
      </c>
      <c r="E126" s="61">
        <v>7</v>
      </c>
      <c r="F126" s="61">
        <v>2</v>
      </c>
      <c r="G126" s="62" t="s">
        <v>161</v>
      </c>
      <c r="H126" s="6"/>
      <c r="I126" s="5"/>
      <c r="J126" s="162">
        <f>J127</f>
        <v>13914326</v>
      </c>
      <c r="K126" s="108">
        <f t="shared" si="83"/>
        <v>0</v>
      </c>
      <c r="L126" s="108">
        <f t="shared" si="83"/>
        <v>0</v>
      </c>
      <c r="M126" s="108">
        <f t="shared" si="83"/>
        <v>0</v>
      </c>
      <c r="N126" s="108">
        <f t="shared" si="83"/>
        <v>0</v>
      </c>
      <c r="O126" s="108">
        <f t="shared" si="83"/>
        <v>0</v>
      </c>
      <c r="P126" s="108">
        <f t="shared" si="83"/>
        <v>0</v>
      </c>
      <c r="Q126" s="108">
        <f t="shared" si="83"/>
        <v>0</v>
      </c>
      <c r="R126" s="108">
        <f t="shared" si="83"/>
        <v>0</v>
      </c>
    </row>
    <row r="127" spans="1:18" ht="11.25">
      <c r="A127" s="198" t="s">
        <v>162</v>
      </c>
      <c r="B127" s="199"/>
      <c r="C127" s="200"/>
      <c r="D127" s="61">
        <f t="shared" si="81"/>
        <v>5</v>
      </c>
      <c r="E127" s="61">
        <v>7</v>
      </c>
      <c r="F127" s="61">
        <v>2</v>
      </c>
      <c r="G127" s="62" t="s">
        <v>163</v>
      </c>
      <c r="H127" s="6"/>
      <c r="I127" s="5"/>
      <c r="J127" s="174">
        <f>J128+J153+J156+J161+J164+J168+J184+J193+J198+J187+J190</f>
        <v>13914326</v>
      </c>
      <c r="K127" s="174">
        <f aca="true" t="shared" si="84" ref="K127:R127">K128+K153+K156+K161+K164+K168+K184+K193+K198+K187+K190</f>
        <v>0</v>
      </c>
      <c r="L127" s="174">
        <f t="shared" si="84"/>
        <v>0</v>
      </c>
      <c r="M127" s="174">
        <f t="shared" si="84"/>
        <v>0</v>
      </c>
      <c r="N127" s="174">
        <f t="shared" si="84"/>
        <v>0</v>
      </c>
      <c r="O127" s="174">
        <f t="shared" si="84"/>
        <v>0</v>
      </c>
      <c r="P127" s="174">
        <f t="shared" si="84"/>
        <v>0</v>
      </c>
      <c r="Q127" s="174">
        <f t="shared" si="84"/>
        <v>0</v>
      </c>
      <c r="R127" s="174">
        <f t="shared" si="84"/>
        <v>0</v>
      </c>
    </row>
    <row r="128" spans="1:18" ht="19.5" customHeight="1">
      <c r="A128" s="195" t="s">
        <v>164</v>
      </c>
      <c r="B128" s="196"/>
      <c r="C128" s="197"/>
      <c r="D128" s="64">
        <f t="shared" si="81"/>
        <v>6</v>
      </c>
      <c r="E128" s="64">
        <v>7</v>
      </c>
      <c r="F128" s="64">
        <v>2</v>
      </c>
      <c r="G128" s="65" t="s">
        <v>165</v>
      </c>
      <c r="H128" s="63"/>
      <c r="I128" s="70"/>
      <c r="J128" s="108">
        <f>J129+J137+J148+J133+J135</f>
        <v>1735535</v>
      </c>
      <c r="K128" s="108">
        <f aca="true" t="shared" si="85" ref="K128:R128">K129+K137+K148+K133+K135</f>
        <v>0</v>
      </c>
      <c r="L128" s="108">
        <f t="shared" si="85"/>
        <v>0</v>
      </c>
      <c r="M128" s="108">
        <f t="shared" si="85"/>
        <v>0</v>
      </c>
      <c r="N128" s="108">
        <f t="shared" si="85"/>
        <v>0</v>
      </c>
      <c r="O128" s="108">
        <f t="shared" si="85"/>
        <v>0</v>
      </c>
      <c r="P128" s="108">
        <f t="shared" si="85"/>
        <v>0</v>
      </c>
      <c r="Q128" s="108">
        <f t="shared" si="85"/>
        <v>0</v>
      </c>
      <c r="R128" s="108">
        <f t="shared" si="85"/>
        <v>0</v>
      </c>
    </row>
    <row r="129" spans="1:18" ht="18.75" customHeight="1">
      <c r="A129" s="195" t="s">
        <v>15</v>
      </c>
      <c r="B129" s="196"/>
      <c r="C129" s="197"/>
      <c r="D129" s="64">
        <f t="shared" si="81"/>
        <v>7</v>
      </c>
      <c r="E129" s="64">
        <v>7</v>
      </c>
      <c r="F129" s="64">
        <v>2</v>
      </c>
      <c r="G129" s="65" t="s">
        <v>165</v>
      </c>
      <c r="H129" s="66">
        <v>110</v>
      </c>
      <c r="I129" s="67">
        <v>210</v>
      </c>
      <c r="J129" s="109">
        <f>J130+J132+J131</f>
        <v>89748</v>
      </c>
      <c r="K129" s="109">
        <f aca="true" t="shared" si="86" ref="K129:R129">K130+K132+K131</f>
        <v>0</v>
      </c>
      <c r="L129" s="109">
        <f t="shared" si="86"/>
        <v>0</v>
      </c>
      <c r="M129" s="109">
        <f t="shared" si="86"/>
        <v>0</v>
      </c>
      <c r="N129" s="109">
        <f t="shared" si="86"/>
        <v>0</v>
      </c>
      <c r="O129" s="109">
        <f t="shared" si="86"/>
        <v>0</v>
      </c>
      <c r="P129" s="109">
        <f t="shared" si="86"/>
        <v>0</v>
      </c>
      <c r="Q129" s="109">
        <f t="shared" si="86"/>
        <v>0</v>
      </c>
      <c r="R129" s="109">
        <f t="shared" si="86"/>
        <v>0</v>
      </c>
    </row>
    <row r="130" spans="1:18" ht="11.25">
      <c r="A130" s="189" t="s">
        <v>16</v>
      </c>
      <c r="B130" s="190"/>
      <c r="C130" s="191"/>
      <c r="D130" s="68">
        <f aca="true" t="shared" si="87" ref="D130:D171">D129+1</f>
        <v>8</v>
      </c>
      <c r="E130" s="68">
        <v>7</v>
      </c>
      <c r="F130" s="68">
        <v>2</v>
      </c>
      <c r="G130" s="69" t="s">
        <v>165</v>
      </c>
      <c r="H130" s="6">
        <v>111</v>
      </c>
      <c r="I130" s="4">
        <v>211</v>
      </c>
      <c r="J130" s="110">
        <f>'шк м23'!D18</f>
        <v>68931</v>
      </c>
      <c r="K130" s="110"/>
      <c r="L130" s="110"/>
      <c r="M130" s="110"/>
      <c r="N130" s="110"/>
      <c r="O130" s="110"/>
      <c r="P130" s="110"/>
      <c r="Q130" s="110"/>
      <c r="R130" s="110"/>
    </row>
    <row r="131" spans="1:18" ht="22.5" customHeight="1">
      <c r="A131" s="192" t="s">
        <v>231</v>
      </c>
      <c r="B131" s="193"/>
      <c r="C131" s="194"/>
      <c r="D131" s="68">
        <f t="shared" si="87"/>
        <v>9</v>
      </c>
      <c r="E131" s="68">
        <v>7</v>
      </c>
      <c r="F131" s="68">
        <v>2</v>
      </c>
      <c r="G131" s="69" t="s">
        <v>165</v>
      </c>
      <c r="H131" s="6">
        <v>112</v>
      </c>
      <c r="I131" s="4">
        <v>212</v>
      </c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1:18" ht="11.25">
      <c r="A132" s="192" t="s">
        <v>17</v>
      </c>
      <c r="B132" s="193"/>
      <c r="C132" s="194"/>
      <c r="D132" s="68">
        <f t="shared" si="87"/>
        <v>10</v>
      </c>
      <c r="E132" s="68">
        <v>7</v>
      </c>
      <c r="F132" s="68">
        <v>2</v>
      </c>
      <c r="G132" s="69" t="s">
        <v>165</v>
      </c>
      <c r="H132" s="6">
        <v>119</v>
      </c>
      <c r="I132" s="4">
        <v>213</v>
      </c>
      <c r="J132" s="110">
        <f>'шк м23'!D29</f>
        <v>20817</v>
      </c>
      <c r="K132" s="110"/>
      <c r="L132" s="110"/>
      <c r="M132" s="110"/>
      <c r="N132" s="110"/>
      <c r="O132" s="110"/>
      <c r="P132" s="110"/>
      <c r="Q132" s="110"/>
      <c r="R132" s="110"/>
    </row>
    <row r="133" spans="1:18" s="125" customFormat="1" ht="10.5">
      <c r="A133" s="130" t="s">
        <v>18</v>
      </c>
      <c r="B133" s="131"/>
      <c r="C133" s="132"/>
      <c r="D133" s="64">
        <f>D132+1</f>
        <v>11</v>
      </c>
      <c r="E133" s="64">
        <v>7</v>
      </c>
      <c r="F133" s="64">
        <v>2</v>
      </c>
      <c r="G133" s="65" t="s">
        <v>165</v>
      </c>
      <c r="H133" s="66">
        <v>110</v>
      </c>
      <c r="I133" s="67">
        <v>220</v>
      </c>
      <c r="J133" s="109">
        <f>J134</f>
        <v>0</v>
      </c>
      <c r="K133" s="109">
        <f aca="true" t="shared" si="88" ref="K133:R133">K134</f>
        <v>0</v>
      </c>
      <c r="L133" s="109">
        <f t="shared" si="88"/>
        <v>0</v>
      </c>
      <c r="M133" s="109">
        <f t="shared" si="88"/>
        <v>0</v>
      </c>
      <c r="N133" s="109">
        <f t="shared" si="88"/>
        <v>0</v>
      </c>
      <c r="O133" s="109">
        <f t="shared" si="88"/>
        <v>0</v>
      </c>
      <c r="P133" s="109">
        <f t="shared" si="88"/>
        <v>0</v>
      </c>
      <c r="Q133" s="109">
        <f t="shared" si="88"/>
        <v>0</v>
      </c>
      <c r="R133" s="109">
        <f t="shared" si="88"/>
        <v>0</v>
      </c>
    </row>
    <row r="134" spans="1:18" ht="11.25">
      <c r="A134" s="127" t="s">
        <v>21</v>
      </c>
      <c r="B134" s="128"/>
      <c r="C134" s="129"/>
      <c r="D134" s="68">
        <f>D133+1</f>
        <v>12</v>
      </c>
      <c r="E134" s="68">
        <v>7</v>
      </c>
      <c r="F134" s="68">
        <v>2</v>
      </c>
      <c r="G134" s="69" t="s">
        <v>165</v>
      </c>
      <c r="H134" s="6">
        <v>112</v>
      </c>
      <c r="I134" s="4">
        <v>226</v>
      </c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1:18" ht="11.25">
      <c r="A135" s="201" t="s">
        <v>109</v>
      </c>
      <c r="B135" s="202"/>
      <c r="C135" s="203"/>
      <c r="D135" s="64">
        <f>D134+1</f>
        <v>13</v>
      </c>
      <c r="E135" s="64">
        <v>7</v>
      </c>
      <c r="F135" s="64">
        <v>2</v>
      </c>
      <c r="G135" s="65" t="s">
        <v>165</v>
      </c>
      <c r="H135" s="66">
        <v>110</v>
      </c>
      <c r="I135" s="67">
        <v>260</v>
      </c>
      <c r="J135" s="109">
        <f>J136</f>
        <v>0</v>
      </c>
      <c r="K135" s="109">
        <f aca="true" t="shared" si="89" ref="K135:R135">K136</f>
        <v>0</v>
      </c>
      <c r="L135" s="109">
        <f t="shared" si="89"/>
        <v>0</v>
      </c>
      <c r="M135" s="109">
        <f t="shared" si="89"/>
        <v>0</v>
      </c>
      <c r="N135" s="109">
        <f t="shared" si="89"/>
        <v>0</v>
      </c>
      <c r="O135" s="109">
        <f t="shared" si="89"/>
        <v>0</v>
      </c>
      <c r="P135" s="109">
        <f t="shared" si="89"/>
        <v>0</v>
      </c>
      <c r="Q135" s="109">
        <f t="shared" si="89"/>
        <v>0</v>
      </c>
      <c r="R135" s="109">
        <f t="shared" si="89"/>
        <v>0</v>
      </c>
    </row>
    <row r="136" spans="1:18" ht="21.75" customHeight="1">
      <c r="A136" s="192" t="s">
        <v>110</v>
      </c>
      <c r="B136" s="193"/>
      <c r="C136" s="194"/>
      <c r="D136" s="68">
        <f>D135+1</f>
        <v>14</v>
      </c>
      <c r="E136" s="68">
        <v>7</v>
      </c>
      <c r="F136" s="68">
        <v>2</v>
      </c>
      <c r="G136" s="69" t="s">
        <v>165</v>
      </c>
      <c r="H136" s="6">
        <v>111</v>
      </c>
      <c r="I136" s="4">
        <v>266</v>
      </c>
      <c r="J136" s="110">
        <f>'шк м23'!D95</f>
        <v>0</v>
      </c>
      <c r="K136" s="110"/>
      <c r="L136" s="110"/>
      <c r="M136" s="110"/>
      <c r="N136" s="110"/>
      <c r="O136" s="110"/>
      <c r="P136" s="110"/>
      <c r="Q136" s="110"/>
      <c r="R136" s="110"/>
    </row>
    <row r="137" spans="1:18" s="125" customFormat="1" ht="10.5">
      <c r="A137" s="130" t="s">
        <v>18</v>
      </c>
      <c r="B137" s="131"/>
      <c r="C137" s="132"/>
      <c r="D137" s="64">
        <f>D136+1</f>
        <v>15</v>
      </c>
      <c r="E137" s="64">
        <v>7</v>
      </c>
      <c r="F137" s="64">
        <v>2</v>
      </c>
      <c r="G137" s="65" t="s">
        <v>165</v>
      </c>
      <c r="H137" s="66">
        <v>240</v>
      </c>
      <c r="I137" s="67">
        <v>220</v>
      </c>
      <c r="J137" s="109">
        <f>J138+J139+J145+J146+J147</f>
        <v>1398366</v>
      </c>
      <c r="K137" s="109">
        <f aca="true" t="shared" si="90" ref="K137:R137">K138+K139+K145+K146+K147</f>
        <v>0</v>
      </c>
      <c r="L137" s="109">
        <f t="shared" si="90"/>
        <v>0</v>
      </c>
      <c r="M137" s="109">
        <f t="shared" si="90"/>
        <v>0</v>
      </c>
      <c r="N137" s="109">
        <f t="shared" si="90"/>
        <v>0</v>
      </c>
      <c r="O137" s="109">
        <f t="shared" si="90"/>
        <v>0</v>
      </c>
      <c r="P137" s="109">
        <f t="shared" si="90"/>
        <v>0</v>
      </c>
      <c r="Q137" s="109">
        <f t="shared" si="90"/>
        <v>0</v>
      </c>
      <c r="R137" s="109">
        <f t="shared" si="90"/>
        <v>0</v>
      </c>
    </row>
    <row r="138" spans="1:18" ht="11.25">
      <c r="A138" s="127" t="s">
        <v>166</v>
      </c>
      <c r="B138" s="128"/>
      <c r="C138" s="129"/>
      <c r="D138" s="68">
        <f t="shared" si="87"/>
        <v>16</v>
      </c>
      <c r="E138" s="68">
        <v>7</v>
      </c>
      <c r="F138" s="68">
        <v>2</v>
      </c>
      <c r="G138" s="69" t="s">
        <v>165</v>
      </c>
      <c r="H138" s="6">
        <v>244</v>
      </c>
      <c r="I138" s="4">
        <v>221</v>
      </c>
      <c r="J138" s="110">
        <f>'шк м23'!G39</f>
        <v>10186</v>
      </c>
      <c r="K138" s="110"/>
      <c r="L138" s="110"/>
      <c r="M138" s="110"/>
      <c r="N138" s="110"/>
      <c r="O138" s="110"/>
      <c r="P138" s="110"/>
      <c r="Q138" s="110"/>
      <c r="R138" s="110"/>
    </row>
    <row r="139" spans="1:18" ht="11.25">
      <c r="A139" s="127" t="s">
        <v>19</v>
      </c>
      <c r="B139" s="128"/>
      <c r="C139" s="129"/>
      <c r="D139" s="68">
        <f t="shared" si="87"/>
        <v>17</v>
      </c>
      <c r="E139" s="68">
        <v>7</v>
      </c>
      <c r="F139" s="68">
        <v>2</v>
      </c>
      <c r="G139" s="69" t="s">
        <v>165</v>
      </c>
      <c r="H139" s="6">
        <v>244</v>
      </c>
      <c r="I139" s="4">
        <v>223</v>
      </c>
      <c r="J139" s="110">
        <f>J140+J141+J143+J142+J144</f>
        <v>1243162</v>
      </c>
      <c r="K139" s="110">
        <f aca="true" t="shared" si="91" ref="K139:R139">K140+K141+K143+K142+K144</f>
        <v>0</v>
      </c>
      <c r="L139" s="110">
        <f t="shared" si="91"/>
        <v>0</v>
      </c>
      <c r="M139" s="110">
        <f t="shared" si="91"/>
        <v>0</v>
      </c>
      <c r="N139" s="110">
        <f t="shared" si="91"/>
        <v>0</v>
      </c>
      <c r="O139" s="110">
        <f t="shared" si="91"/>
        <v>0</v>
      </c>
      <c r="P139" s="110">
        <f t="shared" si="91"/>
        <v>0</v>
      </c>
      <c r="Q139" s="110">
        <f t="shared" si="91"/>
        <v>0</v>
      </c>
      <c r="R139" s="110">
        <f t="shared" si="91"/>
        <v>0</v>
      </c>
    </row>
    <row r="140" spans="1:18" ht="11.25">
      <c r="A140" s="213" t="s">
        <v>285</v>
      </c>
      <c r="B140" s="214"/>
      <c r="C140" s="215"/>
      <c r="D140" s="68">
        <f t="shared" si="87"/>
        <v>18</v>
      </c>
      <c r="E140" s="68">
        <v>7</v>
      </c>
      <c r="F140" s="68">
        <v>2</v>
      </c>
      <c r="G140" s="69" t="s">
        <v>165</v>
      </c>
      <c r="H140" s="6">
        <v>247</v>
      </c>
      <c r="I140" s="4">
        <v>223</v>
      </c>
      <c r="J140" s="110">
        <f>'шк м23'!G49</f>
        <v>687390</v>
      </c>
      <c r="K140" s="110"/>
      <c r="L140" s="110"/>
      <c r="M140" s="110"/>
      <c r="N140" s="110"/>
      <c r="O140" s="110"/>
      <c r="P140" s="110"/>
      <c r="Q140" s="110"/>
      <c r="R140" s="110"/>
    </row>
    <row r="141" spans="1:18" ht="11.25">
      <c r="A141" s="213" t="s">
        <v>167</v>
      </c>
      <c r="B141" s="214"/>
      <c r="C141" s="215"/>
      <c r="D141" s="68">
        <f t="shared" si="87"/>
        <v>19</v>
      </c>
      <c r="E141" s="68">
        <v>7</v>
      </c>
      <c r="F141" s="68">
        <v>2</v>
      </c>
      <c r="G141" s="69" t="s">
        <v>165</v>
      </c>
      <c r="H141" s="6">
        <v>247</v>
      </c>
      <c r="I141" s="4">
        <v>223</v>
      </c>
      <c r="J141" s="110">
        <f>'шк м23'!G50</f>
        <v>489130</v>
      </c>
      <c r="K141" s="110"/>
      <c r="L141" s="110"/>
      <c r="M141" s="110"/>
      <c r="N141" s="110"/>
      <c r="O141" s="110"/>
      <c r="P141" s="110"/>
      <c r="Q141" s="110"/>
      <c r="R141" s="110"/>
    </row>
    <row r="142" spans="1:18" ht="11.25">
      <c r="A142" s="213" t="s">
        <v>225</v>
      </c>
      <c r="B142" s="214"/>
      <c r="C142" s="215"/>
      <c r="D142" s="68">
        <f>D141+1</f>
        <v>20</v>
      </c>
      <c r="E142" s="68">
        <v>7</v>
      </c>
      <c r="F142" s="68">
        <v>2</v>
      </c>
      <c r="G142" s="69" t="s">
        <v>165</v>
      </c>
      <c r="H142" s="6">
        <v>244</v>
      </c>
      <c r="I142" s="4">
        <v>223</v>
      </c>
      <c r="J142" s="110">
        <f>'шк м23'!G51</f>
        <v>38470</v>
      </c>
      <c r="K142" s="110"/>
      <c r="L142" s="110"/>
      <c r="M142" s="110"/>
      <c r="N142" s="110"/>
      <c r="O142" s="110"/>
      <c r="P142" s="110"/>
      <c r="Q142" s="110"/>
      <c r="R142" s="110"/>
    </row>
    <row r="143" spans="1:18" ht="11.25">
      <c r="A143" s="213" t="s">
        <v>168</v>
      </c>
      <c r="B143" s="214"/>
      <c r="C143" s="215"/>
      <c r="D143" s="68">
        <f>D142+1</f>
        <v>21</v>
      </c>
      <c r="E143" s="68">
        <v>7</v>
      </c>
      <c r="F143" s="68">
        <v>2</v>
      </c>
      <c r="G143" s="69" t="s">
        <v>165</v>
      </c>
      <c r="H143" s="6">
        <v>244</v>
      </c>
      <c r="I143" s="4">
        <v>223</v>
      </c>
      <c r="J143" s="110">
        <f>'шк м23'!G53</f>
        <v>12732</v>
      </c>
      <c r="K143" s="110"/>
      <c r="L143" s="110"/>
      <c r="M143" s="110"/>
      <c r="N143" s="110"/>
      <c r="O143" s="110"/>
      <c r="P143" s="110"/>
      <c r="Q143" s="110"/>
      <c r="R143" s="110"/>
    </row>
    <row r="144" spans="1:18" ht="11.25">
      <c r="A144" s="213" t="s">
        <v>226</v>
      </c>
      <c r="B144" s="214"/>
      <c r="C144" s="215"/>
      <c r="D144" s="68">
        <f>D143+1</f>
        <v>22</v>
      </c>
      <c r="E144" s="68">
        <v>7</v>
      </c>
      <c r="F144" s="68">
        <v>2</v>
      </c>
      <c r="G144" s="69" t="s">
        <v>165</v>
      </c>
      <c r="H144" s="6">
        <v>244</v>
      </c>
      <c r="I144" s="4">
        <v>223</v>
      </c>
      <c r="J144" s="110">
        <f>'шк м23'!G52</f>
        <v>15440</v>
      </c>
      <c r="K144" s="110"/>
      <c r="L144" s="110"/>
      <c r="M144" s="110"/>
      <c r="N144" s="110"/>
      <c r="O144" s="110"/>
      <c r="P144" s="110"/>
      <c r="Q144" s="110"/>
      <c r="R144" s="110"/>
    </row>
    <row r="145" spans="1:18" ht="11.25">
      <c r="A145" s="127" t="s">
        <v>169</v>
      </c>
      <c r="B145" s="128"/>
      <c r="C145" s="129"/>
      <c r="D145" s="68">
        <f>D144+1</f>
        <v>23</v>
      </c>
      <c r="E145" s="68">
        <v>7</v>
      </c>
      <c r="F145" s="68">
        <v>2</v>
      </c>
      <c r="G145" s="69" t="s">
        <v>165</v>
      </c>
      <c r="H145" s="6">
        <v>244</v>
      </c>
      <c r="I145" s="4">
        <v>225</v>
      </c>
      <c r="J145" s="110">
        <f>'шк м23'!G66</f>
        <v>83285</v>
      </c>
      <c r="K145" s="110"/>
      <c r="L145" s="110"/>
      <c r="M145" s="110"/>
      <c r="N145" s="110"/>
      <c r="O145" s="110"/>
      <c r="P145" s="110"/>
      <c r="Q145" s="110"/>
      <c r="R145" s="110"/>
    </row>
    <row r="146" spans="1:18" ht="11.25">
      <c r="A146" s="127" t="s">
        <v>21</v>
      </c>
      <c r="B146" s="128"/>
      <c r="C146" s="129"/>
      <c r="D146" s="68">
        <f t="shared" si="87"/>
        <v>24</v>
      </c>
      <c r="E146" s="68">
        <v>7</v>
      </c>
      <c r="F146" s="68">
        <v>2</v>
      </c>
      <c r="G146" s="69" t="s">
        <v>165</v>
      </c>
      <c r="H146" s="6">
        <v>244</v>
      </c>
      <c r="I146" s="4">
        <v>226</v>
      </c>
      <c r="J146" s="110">
        <f>'шк м23'!G77</f>
        <v>55933</v>
      </c>
      <c r="K146" s="110"/>
      <c r="L146" s="110"/>
      <c r="M146" s="110"/>
      <c r="N146" s="110"/>
      <c r="O146" s="110"/>
      <c r="P146" s="110"/>
      <c r="Q146" s="110"/>
      <c r="R146" s="110"/>
    </row>
    <row r="147" spans="1:18" ht="11.25">
      <c r="A147" s="127" t="s">
        <v>227</v>
      </c>
      <c r="B147" s="128"/>
      <c r="C147" s="129"/>
      <c r="D147" s="68">
        <f>D146+1</f>
        <v>25</v>
      </c>
      <c r="E147" s="68">
        <v>7</v>
      </c>
      <c r="F147" s="68">
        <v>2</v>
      </c>
      <c r="G147" s="69" t="s">
        <v>165</v>
      </c>
      <c r="H147" s="6">
        <v>244</v>
      </c>
      <c r="I147" s="4">
        <v>227</v>
      </c>
      <c r="J147" s="110">
        <f>'шк м23'!G85</f>
        <v>5800</v>
      </c>
      <c r="K147" s="110"/>
      <c r="L147" s="110"/>
      <c r="M147" s="110"/>
      <c r="N147" s="110"/>
      <c r="O147" s="110"/>
      <c r="P147" s="110"/>
      <c r="Q147" s="110"/>
      <c r="R147" s="110"/>
    </row>
    <row r="148" spans="1:18" s="125" customFormat="1" ht="10.5">
      <c r="A148" s="130" t="s">
        <v>22</v>
      </c>
      <c r="B148" s="131"/>
      <c r="C148" s="132"/>
      <c r="D148" s="64">
        <f>D147+1</f>
        <v>26</v>
      </c>
      <c r="E148" s="64">
        <v>7</v>
      </c>
      <c r="F148" s="64">
        <v>2</v>
      </c>
      <c r="G148" s="65" t="s">
        <v>165</v>
      </c>
      <c r="H148" s="66">
        <v>240</v>
      </c>
      <c r="I148" s="67">
        <v>300</v>
      </c>
      <c r="J148" s="109">
        <f>J150+J149</f>
        <v>247421</v>
      </c>
      <c r="K148" s="109">
        <f aca="true" t="shared" si="92" ref="K148:R148">K150+K149</f>
        <v>0</v>
      </c>
      <c r="L148" s="109">
        <f t="shared" si="92"/>
        <v>0</v>
      </c>
      <c r="M148" s="109">
        <f t="shared" si="92"/>
        <v>0</v>
      </c>
      <c r="N148" s="109">
        <f t="shared" si="92"/>
        <v>0</v>
      </c>
      <c r="O148" s="109">
        <f t="shared" si="92"/>
        <v>0</v>
      </c>
      <c r="P148" s="109">
        <f t="shared" si="92"/>
        <v>0</v>
      </c>
      <c r="Q148" s="109">
        <f t="shared" si="92"/>
        <v>0</v>
      </c>
      <c r="R148" s="109">
        <f t="shared" si="92"/>
        <v>0</v>
      </c>
    </row>
    <row r="149" spans="1:18" ht="11.25">
      <c r="A149" s="127" t="s">
        <v>23</v>
      </c>
      <c r="B149" s="128"/>
      <c r="C149" s="129"/>
      <c r="D149" s="68">
        <f>D148+1</f>
        <v>27</v>
      </c>
      <c r="E149" s="68">
        <v>7</v>
      </c>
      <c r="F149" s="68">
        <v>2</v>
      </c>
      <c r="G149" s="69" t="s">
        <v>165</v>
      </c>
      <c r="H149" s="6">
        <v>244</v>
      </c>
      <c r="I149" s="4">
        <v>310</v>
      </c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1:18" ht="11.25" customHeight="1">
      <c r="A150" s="192" t="s">
        <v>24</v>
      </c>
      <c r="B150" s="193"/>
      <c r="C150" s="194"/>
      <c r="D150" s="68">
        <f>D149+1</f>
        <v>28</v>
      </c>
      <c r="E150" s="68">
        <v>7</v>
      </c>
      <c r="F150" s="68">
        <v>2</v>
      </c>
      <c r="G150" s="69" t="s">
        <v>165</v>
      </c>
      <c r="H150" s="6">
        <v>244</v>
      </c>
      <c r="I150" s="4">
        <v>340</v>
      </c>
      <c r="J150" s="110">
        <f>J151+J152</f>
        <v>247421</v>
      </c>
      <c r="K150" s="110">
        <f aca="true" t="shared" si="93" ref="K150:R150">K151+K152</f>
        <v>0</v>
      </c>
      <c r="L150" s="110">
        <f t="shared" si="93"/>
        <v>0</v>
      </c>
      <c r="M150" s="110">
        <f t="shared" si="93"/>
        <v>0</v>
      </c>
      <c r="N150" s="110">
        <f t="shared" si="93"/>
        <v>0</v>
      </c>
      <c r="O150" s="110">
        <f t="shared" si="93"/>
        <v>0</v>
      </c>
      <c r="P150" s="110">
        <f t="shared" si="93"/>
        <v>0</v>
      </c>
      <c r="Q150" s="110">
        <f t="shared" si="93"/>
        <v>0</v>
      </c>
      <c r="R150" s="110">
        <f t="shared" si="93"/>
        <v>0</v>
      </c>
    </row>
    <row r="151" spans="1:18" ht="21.75" customHeight="1">
      <c r="A151" s="192" t="s">
        <v>170</v>
      </c>
      <c r="B151" s="193"/>
      <c r="C151" s="194"/>
      <c r="D151" s="68">
        <f t="shared" si="87"/>
        <v>29</v>
      </c>
      <c r="E151" s="68">
        <v>7</v>
      </c>
      <c r="F151" s="68">
        <v>2</v>
      </c>
      <c r="G151" s="69" t="s">
        <v>165</v>
      </c>
      <c r="H151" s="6">
        <v>244</v>
      </c>
      <c r="I151" s="4">
        <v>343</v>
      </c>
      <c r="J151" s="110">
        <f>'шк м23'!D104</f>
        <v>232421</v>
      </c>
      <c r="K151" s="110"/>
      <c r="L151" s="110"/>
      <c r="M151" s="110"/>
      <c r="N151" s="110"/>
      <c r="O151" s="110"/>
      <c r="P151" s="110"/>
      <c r="Q151" s="110"/>
      <c r="R151" s="110"/>
    </row>
    <row r="152" spans="1:18" ht="23.25" customHeight="1">
      <c r="A152" s="192" t="s">
        <v>123</v>
      </c>
      <c r="B152" s="193"/>
      <c r="C152" s="194"/>
      <c r="D152" s="68">
        <f t="shared" si="87"/>
        <v>30</v>
      </c>
      <c r="E152" s="68">
        <v>7</v>
      </c>
      <c r="F152" s="68">
        <v>2</v>
      </c>
      <c r="G152" s="69" t="s">
        <v>165</v>
      </c>
      <c r="H152" s="6">
        <v>244</v>
      </c>
      <c r="I152" s="4">
        <v>346</v>
      </c>
      <c r="J152" s="110">
        <f>'шк м23'!D114</f>
        <v>15000</v>
      </c>
      <c r="K152" s="110"/>
      <c r="L152" s="110"/>
      <c r="M152" s="110"/>
      <c r="N152" s="110"/>
      <c r="O152" s="110"/>
      <c r="P152" s="110"/>
      <c r="Q152" s="110"/>
      <c r="R152" s="110"/>
    </row>
    <row r="153" spans="1:18" s="125" customFormat="1" ht="29.25" customHeight="1">
      <c r="A153" s="195" t="s">
        <v>171</v>
      </c>
      <c r="B153" s="196"/>
      <c r="C153" s="197"/>
      <c r="D153" s="64">
        <f>D152+1</f>
        <v>31</v>
      </c>
      <c r="E153" s="64">
        <v>7</v>
      </c>
      <c r="F153" s="64">
        <v>2</v>
      </c>
      <c r="G153" s="65" t="s">
        <v>172</v>
      </c>
      <c r="H153" s="66"/>
      <c r="I153" s="67"/>
      <c r="J153" s="160">
        <f>J154</f>
        <v>31969</v>
      </c>
      <c r="K153" s="160">
        <f aca="true" t="shared" si="94" ref="K153:R153">K154</f>
        <v>0</v>
      </c>
      <c r="L153" s="160">
        <f t="shared" si="94"/>
        <v>0</v>
      </c>
      <c r="M153" s="160">
        <f t="shared" si="94"/>
        <v>0</v>
      </c>
      <c r="N153" s="160">
        <f t="shared" si="94"/>
        <v>0</v>
      </c>
      <c r="O153" s="160">
        <f t="shared" si="94"/>
        <v>0</v>
      </c>
      <c r="P153" s="160">
        <f t="shared" si="94"/>
        <v>0</v>
      </c>
      <c r="Q153" s="160">
        <f t="shared" si="94"/>
        <v>0</v>
      </c>
      <c r="R153" s="160">
        <f t="shared" si="94"/>
        <v>0</v>
      </c>
    </row>
    <row r="154" spans="1:18" s="125" customFormat="1" ht="10.5">
      <c r="A154" s="130" t="s">
        <v>18</v>
      </c>
      <c r="B154" s="131"/>
      <c r="C154" s="132"/>
      <c r="D154" s="64">
        <f>D153+1</f>
        <v>32</v>
      </c>
      <c r="E154" s="64">
        <v>7</v>
      </c>
      <c r="F154" s="64">
        <v>2</v>
      </c>
      <c r="G154" s="65" t="s">
        <v>172</v>
      </c>
      <c r="H154" s="66">
        <v>240</v>
      </c>
      <c r="I154" s="67">
        <v>220</v>
      </c>
      <c r="J154" s="160">
        <f aca="true" t="shared" si="95" ref="J154:R154">J155</f>
        <v>31969</v>
      </c>
      <c r="K154" s="160">
        <f t="shared" si="95"/>
        <v>0</v>
      </c>
      <c r="L154" s="160">
        <f t="shared" si="95"/>
        <v>0</v>
      </c>
      <c r="M154" s="160">
        <f t="shared" si="95"/>
        <v>0</v>
      </c>
      <c r="N154" s="160">
        <f t="shared" si="95"/>
        <v>0</v>
      </c>
      <c r="O154" s="160">
        <f t="shared" si="95"/>
        <v>0</v>
      </c>
      <c r="P154" s="160">
        <f t="shared" si="95"/>
        <v>0</v>
      </c>
      <c r="Q154" s="160">
        <f t="shared" si="95"/>
        <v>0</v>
      </c>
      <c r="R154" s="160">
        <f t="shared" si="95"/>
        <v>0</v>
      </c>
    </row>
    <row r="155" spans="1:18" ht="11.25">
      <c r="A155" s="127" t="s">
        <v>21</v>
      </c>
      <c r="B155" s="128"/>
      <c r="C155" s="129"/>
      <c r="D155" s="68">
        <f t="shared" si="87"/>
        <v>33</v>
      </c>
      <c r="E155" s="68">
        <v>7</v>
      </c>
      <c r="F155" s="68">
        <v>2</v>
      </c>
      <c r="G155" s="69" t="s">
        <v>172</v>
      </c>
      <c r="H155" s="6">
        <v>244</v>
      </c>
      <c r="I155" s="4">
        <v>226</v>
      </c>
      <c r="J155" s="161">
        <f>'шк пл23'!G16</f>
        <v>31969</v>
      </c>
      <c r="K155" s="110"/>
      <c r="L155" s="110"/>
      <c r="M155" s="110"/>
      <c r="N155" s="110"/>
      <c r="O155" s="110"/>
      <c r="P155" s="110"/>
      <c r="Q155" s="110"/>
      <c r="R155" s="110"/>
    </row>
    <row r="156" spans="1:18" s="125" customFormat="1" ht="19.5" customHeight="1">
      <c r="A156" s="195" t="s">
        <v>173</v>
      </c>
      <c r="B156" s="196"/>
      <c r="C156" s="197"/>
      <c r="D156" s="64">
        <f>D155+1</f>
        <v>34</v>
      </c>
      <c r="E156" s="64">
        <v>7</v>
      </c>
      <c r="F156" s="64">
        <v>2</v>
      </c>
      <c r="G156" s="65" t="s">
        <v>174</v>
      </c>
      <c r="H156" s="66"/>
      <c r="I156" s="67"/>
      <c r="J156" s="160">
        <f>J157+J159</f>
        <v>48800</v>
      </c>
      <c r="K156" s="160">
        <f aca="true" t="shared" si="96" ref="K156:R156">K157+K159</f>
        <v>0</v>
      </c>
      <c r="L156" s="160">
        <f t="shared" si="96"/>
        <v>0</v>
      </c>
      <c r="M156" s="160">
        <f t="shared" si="96"/>
        <v>0</v>
      </c>
      <c r="N156" s="160">
        <f t="shared" si="96"/>
        <v>0</v>
      </c>
      <c r="O156" s="160">
        <f t="shared" si="96"/>
        <v>0</v>
      </c>
      <c r="P156" s="160">
        <f t="shared" si="96"/>
        <v>0</v>
      </c>
      <c r="Q156" s="160">
        <f t="shared" si="96"/>
        <v>0</v>
      </c>
      <c r="R156" s="160">
        <f t="shared" si="96"/>
        <v>0</v>
      </c>
    </row>
    <row r="157" spans="1:18" ht="11.25">
      <c r="A157" s="130" t="s">
        <v>18</v>
      </c>
      <c r="B157" s="128"/>
      <c r="C157" s="129"/>
      <c r="D157" s="64">
        <f t="shared" si="87"/>
        <v>35</v>
      </c>
      <c r="E157" s="64">
        <v>7</v>
      </c>
      <c r="F157" s="64">
        <v>2</v>
      </c>
      <c r="G157" s="65" t="s">
        <v>174</v>
      </c>
      <c r="H157" s="66">
        <v>240</v>
      </c>
      <c r="I157" s="67">
        <v>220</v>
      </c>
      <c r="J157" s="160">
        <f>J158</f>
        <v>30500</v>
      </c>
      <c r="K157" s="109">
        <f aca="true" t="shared" si="97" ref="K157:R157">K158</f>
        <v>0</v>
      </c>
      <c r="L157" s="109">
        <f t="shared" si="97"/>
        <v>0</v>
      </c>
      <c r="M157" s="109">
        <f t="shared" si="97"/>
        <v>0</v>
      </c>
      <c r="N157" s="109">
        <f t="shared" si="97"/>
        <v>0</v>
      </c>
      <c r="O157" s="109">
        <f t="shared" si="97"/>
        <v>0</v>
      </c>
      <c r="P157" s="109">
        <f t="shared" si="97"/>
        <v>0</v>
      </c>
      <c r="Q157" s="109">
        <f t="shared" si="97"/>
        <v>0</v>
      </c>
      <c r="R157" s="109">
        <f t="shared" si="97"/>
        <v>0</v>
      </c>
    </row>
    <row r="158" spans="1:18" ht="11.25">
      <c r="A158" s="127" t="s">
        <v>21</v>
      </c>
      <c r="B158" s="128"/>
      <c r="C158" s="129"/>
      <c r="D158" s="68">
        <f t="shared" si="87"/>
        <v>36</v>
      </c>
      <c r="E158" s="68">
        <v>7</v>
      </c>
      <c r="F158" s="68">
        <v>2</v>
      </c>
      <c r="G158" s="69" t="s">
        <v>174</v>
      </c>
      <c r="H158" s="6">
        <v>244</v>
      </c>
      <c r="I158" s="4">
        <v>226</v>
      </c>
      <c r="J158" s="161">
        <f>ОВЗ23!G18</f>
        <v>30500</v>
      </c>
      <c r="K158" s="110"/>
      <c r="L158" s="110"/>
      <c r="M158" s="110"/>
      <c r="N158" s="110"/>
      <c r="O158" s="110"/>
      <c r="P158" s="110"/>
      <c r="Q158" s="110"/>
      <c r="R158" s="110"/>
    </row>
    <row r="159" spans="1:18" s="125" customFormat="1" ht="10.5">
      <c r="A159" s="130" t="s">
        <v>109</v>
      </c>
      <c r="B159" s="131"/>
      <c r="C159" s="132"/>
      <c r="D159" s="64">
        <f>D158+1</f>
        <v>37</v>
      </c>
      <c r="E159" s="64">
        <v>7</v>
      </c>
      <c r="F159" s="64">
        <v>2</v>
      </c>
      <c r="G159" s="65" t="s">
        <v>174</v>
      </c>
      <c r="H159" s="66">
        <v>320</v>
      </c>
      <c r="I159" s="67">
        <v>260</v>
      </c>
      <c r="J159" s="109">
        <f>J160</f>
        <v>18300</v>
      </c>
      <c r="K159" s="109">
        <f aca="true" t="shared" si="98" ref="K159:R159">K160</f>
        <v>0</v>
      </c>
      <c r="L159" s="109">
        <f t="shared" si="98"/>
        <v>0</v>
      </c>
      <c r="M159" s="109">
        <f t="shared" si="98"/>
        <v>0</v>
      </c>
      <c r="N159" s="109">
        <f t="shared" si="98"/>
        <v>0</v>
      </c>
      <c r="O159" s="109">
        <f t="shared" si="98"/>
        <v>0</v>
      </c>
      <c r="P159" s="109">
        <f t="shared" si="98"/>
        <v>0</v>
      </c>
      <c r="Q159" s="109">
        <f t="shared" si="98"/>
        <v>0</v>
      </c>
      <c r="R159" s="109">
        <f t="shared" si="98"/>
        <v>0</v>
      </c>
    </row>
    <row r="160" spans="1:18" ht="21.75" customHeight="1">
      <c r="A160" s="192" t="s">
        <v>228</v>
      </c>
      <c r="B160" s="193"/>
      <c r="C160" s="194"/>
      <c r="D160" s="68">
        <f t="shared" si="87"/>
        <v>38</v>
      </c>
      <c r="E160" s="68">
        <v>7</v>
      </c>
      <c r="F160" s="68">
        <v>2</v>
      </c>
      <c r="G160" s="69" t="s">
        <v>174</v>
      </c>
      <c r="H160" s="6">
        <v>321</v>
      </c>
      <c r="I160" s="4">
        <v>263</v>
      </c>
      <c r="J160" s="110">
        <f>ОВЗ23!G27</f>
        <v>18300</v>
      </c>
      <c r="K160" s="110"/>
      <c r="L160" s="110"/>
      <c r="M160" s="110"/>
      <c r="N160" s="110"/>
      <c r="O160" s="110"/>
      <c r="P160" s="110"/>
      <c r="Q160" s="110"/>
      <c r="R160" s="110"/>
    </row>
    <row r="161" spans="1:18" s="125" customFormat="1" ht="10.5">
      <c r="A161" s="130" t="s">
        <v>175</v>
      </c>
      <c r="B161" s="131"/>
      <c r="C161" s="132"/>
      <c r="D161" s="64">
        <f>D160+1</f>
        <v>39</v>
      </c>
      <c r="E161" s="64">
        <v>7</v>
      </c>
      <c r="F161" s="64">
        <v>2</v>
      </c>
      <c r="G161" s="65" t="s">
        <v>176</v>
      </c>
      <c r="H161" s="66"/>
      <c r="I161" s="67"/>
      <c r="J161" s="160">
        <f>J162</f>
        <v>206244</v>
      </c>
      <c r="K161" s="160">
        <f aca="true" t="shared" si="99" ref="K161:R161">K162</f>
        <v>0</v>
      </c>
      <c r="L161" s="160">
        <f t="shared" si="99"/>
        <v>0</v>
      </c>
      <c r="M161" s="160">
        <f t="shared" si="99"/>
        <v>0</v>
      </c>
      <c r="N161" s="160">
        <f t="shared" si="99"/>
        <v>0</v>
      </c>
      <c r="O161" s="160">
        <f t="shared" si="99"/>
        <v>0</v>
      </c>
      <c r="P161" s="160">
        <f t="shared" si="99"/>
        <v>0</v>
      </c>
      <c r="Q161" s="160">
        <f t="shared" si="99"/>
        <v>0</v>
      </c>
      <c r="R161" s="160">
        <f t="shared" si="99"/>
        <v>0</v>
      </c>
    </row>
    <row r="162" spans="1:18" ht="11.25">
      <c r="A162" s="130" t="s">
        <v>18</v>
      </c>
      <c r="B162" s="131"/>
      <c r="C162" s="132"/>
      <c r="D162" s="64">
        <f t="shared" si="87"/>
        <v>40</v>
      </c>
      <c r="E162" s="64">
        <v>7</v>
      </c>
      <c r="F162" s="64">
        <v>2</v>
      </c>
      <c r="G162" s="65" t="s">
        <v>176</v>
      </c>
      <c r="H162" s="66">
        <v>240</v>
      </c>
      <c r="I162" s="67">
        <v>220</v>
      </c>
      <c r="J162" s="160">
        <f>J163</f>
        <v>206244</v>
      </c>
      <c r="K162" s="160">
        <f aca="true" t="shared" si="100" ref="K162:R162">K163</f>
        <v>0</v>
      </c>
      <c r="L162" s="160">
        <f t="shared" si="100"/>
        <v>0</v>
      </c>
      <c r="M162" s="160">
        <f t="shared" si="100"/>
        <v>0</v>
      </c>
      <c r="N162" s="160">
        <f t="shared" si="100"/>
        <v>0</v>
      </c>
      <c r="O162" s="160">
        <f t="shared" si="100"/>
        <v>0</v>
      </c>
      <c r="P162" s="160">
        <f t="shared" si="100"/>
        <v>0</v>
      </c>
      <c r="Q162" s="160">
        <f t="shared" si="100"/>
        <v>0</v>
      </c>
      <c r="R162" s="160">
        <f t="shared" si="100"/>
        <v>0</v>
      </c>
    </row>
    <row r="163" spans="1:18" ht="11.25">
      <c r="A163" s="127" t="s">
        <v>21</v>
      </c>
      <c r="B163" s="128"/>
      <c r="C163" s="129"/>
      <c r="D163" s="68">
        <f t="shared" si="87"/>
        <v>41</v>
      </c>
      <c r="E163" s="68">
        <v>7</v>
      </c>
      <c r="F163" s="68">
        <v>2</v>
      </c>
      <c r="G163" s="69" t="s">
        <v>176</v>
      </c>
      <c r="H163" s="6">
        <v>244</v>
      </c>
      <c r="I163" s="4">
        <v>226</v>
      </c>
      <c r="J163" s="161">
        <f>питан23!G16</f>
        <v>206244</v>
      </c>
      <c r="K163" s="110"/>
      <c r="L163" s="110"/>
      <c r="M163" s="110"/>
      <c r="N163" s="110"/>
      <c r="O163" s="110"/>
      <c r="P163" s="110"/>
      <c r="Q163" s="110"/>
      <c r="R163" s="110"/>
    </row>
    <row r="164" spans="1:18" s="125" customFormat="1" ht="27" customHeight="1">
      <c r="A164" s="195" t="s">
        <v>177</v>
      </c>
      <c r="B164" s="196"/>
      <c r="C164" s="197"/>
      <c r="D164" s="64">
        <f>D163+1</f>
        <v>42</v>
      </c>
      <c r="E164" s="64">
        <v>7</v>
      </c>
      <c r="F164" s="64">
        <v>2</v>
      </c>
      <c r="G164" s="65" t="s">
        <v>178</v>
      </c>
      <c r="H164" s="66"/>
      <c r="I164" s="67"/>
      <c r="J164" s="109">
        <f>J165</f>
        <v>859320</v>
      </c>
      <c r="K164" s="109">
        <f aca="true" t="shared" si="101" ref="K164:R164">K165</f>
        <v>0</v>
      </c>
      <c r="L164" s="109">
        <f t="shared" si="101"/>
        <v>0</v>
      </c>
      <c r="M164" s="109">
        <f t="shared" si="101"/>
        <v>0</v>
      </c>
      <c r="N164" s="109">
        <f t="shared" si="101"/>
        <v>0</v>
      </c>
      <c r="O164" s="109">
        <f t="shared" si="101"/>
        <v>0</v>
      </c>
      <c r="P164" s="109">
        <f t="shared" si="101"/>
        <v>0</v>
      </c>
      <c r="Q164" s="109">
        <f t="shared" si="101"/>
        <v>0</v>
      </c>
      <c r="R164" s="109">
        <f t="shared" si="101"/>
        <v>0</v>
      </c>
    </row>
    <row r="165" spans="1:18" ht="18" customHeight="1">
      <c r="A165" s="195" t="s">
        <v>15</v>
      </c>
      <c r="B165" s="196"/>
      <c r="C165" s="197"/>
      <c r="D165" s="64">
        <f t="shared" si="87"/>
        <v>43</v>
      </c>
      <c r="E165" s="64">
        <v>7</v>
      </c>
      <c r="F165" s="64">
        <v>2</v>
      </c>
      <c r="G165" s="65" t="s">
        <v>178</v>
      </c>
      <c r="H165" s="66">
        <v>110</v>
      </c>
      <c r="I165" s="67">
        <v>210</v>
      </c>
      <c r="J165" s="109">
        <f>J166+J167</f>
        <v>859320</v>
      </c>
      <c r="K165" s="109">
        <f aca="true" t="shared" si="102" ref="K165:R165">K166+K167</f>
        <v>0</v>
      </c>
      <c r="L165" s="109">
        <f t="shared" si="102"/>
        <v>0</v>
      </c>
      <c r="M165" s="109">
        <f t="shared" si="102"/>
        <v>0</v>
      </c>
      <c r="N165" s="109">
        <f t="shared" si="102"/>
        <v>0</v>
      </c>
      <c r="O165" s="109">
        <f t="shared" si="102"/>
        <v>0</v>
      </c>
      <c r="P165" s="109">
        <f t="shared" si="102"/>
        <v>0</v>
      </c>
      <c r="Q165" s="109">
        <f t="shared" si="102"/>
        <v>0</v>
      </c>
      <c r="R165" s="109">
        <f t="shared" si="102"/>
        <v>0</v>
      </c>
    </row>
    <row r="166" spans="1:18" ht="11.25">
      <c r="A166" s="189" t="s">
        <v>16</v>
      </c>
      <c r="B166" s="190"/>
      <c r="C166" s="191"/>
      <c r="D166" s="68">
        <f t="shared" si="87"/>
        <v>44</v>
      </c>
      <c r="E166" s="68">
        <v>7</v>
      </c>
      <c r="F166" s="68">
        <v>2</v>
      </c>
      <c r="G166" s="69" t="s">
        <v>178</v>
      </c>
      <c r="H166" s="6">
        <v>111</v>
      </c>
      <c r="I166" s="4">
        <v>211</v>
      </c>
      <c r="J166" s="110">
        <f>классн!D14</f>
        <v>660000</v>
      </c>
      <c r="K166" s="110"/>
      <c r="L166" s="110"/>
      <c r="M166" s="110"/>
      <c r="N166" s="110"/>
      <c r="O166" s="110"/>
      <c r="P166" s="110"/>
      <c r="Q166" s="110"/>
      <c r="R166" s="110"/>
    </row>
    <row r="167" spans="1:18" ht="11.25">
      <c r="A167" s="192" t="s">
        <v>17</v>
      </c>
      <c r="B167" s="193"/>
      <c r="C167" s="194"/>
      <c r="D167" s="68">
        <f t="shared" si="87"/>
        <v>45</v>
      </c>
      <c r="E167" s="68">
        <v>7</v>
      </c>
      <c r="F167" s="68">
        <v>2</v>
      </c>
      <c r="G167" s="69" t="s">
        <v>178</v>
      </c>
      <c r="H167" s="6">
        <v>119</v>
      </c>
      <c r="I167" s="4">
        <v>213</v>
      </c>
      <c r="J167" s="110">
        <f>классн!D22</f>
        <v>199320</v>
      </c>
      <c r="K167" s="110"/>
      <c r="L167" s="110"/>
      <c r="M167" s="110"/>
      <c r="N167" s="110"/>
      <c r="O167" s="110"/>
      <c r="P167" s="110"/>
      <c r="Q167" s="110"/>
      <c r="R167" s="110"/>
    </row>
    <row r="168" spans="1:18" s="125" customFormat="1" ht="21" customHeight="1">
      <c r="A168" s="195" t="s">
        <v>179</v>
      </c>
      <c r="B168" s="196"/>
      <c r="C168" s="197"/>
      <c r="D168" s="64">
        <f t="shared" si="87"/>
        <v>46</v>
      </c>
      <c r="E168" s="64">
        <v>7</v>
      </c>
      <c r="F168" s="64">
        <v>2</v>
      </c>
      <c r="G168" s="65" t="s">
        <v>180</v>
      </c>
      <c r="H168" s="66"/>
      <c r="I168" s="67"/>
      <c r="J168" s="160">
        <f>J169+J175+J181</f>
        <v>8617230</v>
      </c>
      <c r="K168" s="160">
        <f aca="true" t="shared" si="103" ref="K168:R168">K169+K175+K181</f>
        <v>0</v>
      </c>
      <c r="L168" s="160">
        <f t="shared" si="103"/>
        <v>0</v>
      </c>
      <c r="M168" s="109">
        <f t="shared" si="103"/>
        <v>0</v>
      </c>
      <c r="N168" s="160">
        <f t="shared" si="103"/>
        <v>0</v>
      </c>
      <c r="O168" s="160">
        <f t="shared" si="103"/>
        <v>0</v>
      </c>
      <c r="P168" s="160">
        <f t="shared" si="103"/>
        <v>0</v>
      </c>
      <c r="Q168" s="160">
        <f t="shared" si="103"/>
        <v>0</v>
      </c>
      <c r="R168" s="160">
        <f t="shared" si="103"/>
        <v>0</v>
      </c>
    </row>
    <row r="169" spans="1:18" s="125" customFormat="1" ht="28.5" customHeight="1">
      <c r="A169" s="195" t="s">
        <v>181</v>
      </c>
      <c r="B169" s="196"/>
      <c r="C169" s="197"/>
      <c r="D169" s="64">
        <f t="shared" si="87"/>
        <v>47</v>
      </c>
      <c r="E169" s="64">
        <v>7</v>
      </c>
      <c r="F169" s="64">
        <v>2</v>
      </c>
      <c r="G169" s="65" t="s">
        <v>182</v>
      </c>
      <c r="H169" s="66"/>
      <c r="I169" s="67"/>
      <c r="J169" s="160">
        <f>J170+J173</f>
        <v>6499280</v>
      </c>
      <c r="K169" s="160">
        <f aca="true" t="shared" si="104" ref="K169:R169">K170+K173</f>
        <v>0</v>
      </c>
      <c r="L169" s="160">
        <f t="shared" si="104"/>
        <v>0</v>
      </c>
      <c r="M169" s="109">
        <f t="shared" si="104"/>
        <v>0</v>
      </c>
      <c r="N169" s="160">
        <f t="shared" si="104"/>
        <v>0</v>
      </c>
      <c r="O169" s="160">
        <f t="shared" si="104"/>
        <v>0</v>
      </c>
      <c r="P169" s="160">
        <f t="shared" si="104"/>
        <v>0</v>
      </c>
      <c r="Q169" s="160">
        <f t="shared" si="104"/>
        <v>0</v>
      </c>
      <c r="R169" s="160">
        <f t="shared" si="104"/>
        <v>0</v>
      </c>
    </row>
    <row r="170" spans="1:18" ht="18" customHeight="1">
      <c r="A170" s="195" t="s">
        <v>15</v>
      </c>
      <c r="B170" s="196"/>
      <c r="C170" s="197"/>
      <c r="D170" s="64">
        <f t="shared" si="87"/>
        <v>48</v>
      </c>
      <c r="E170" s="64">
        <v>7</v>
      </c>
      <c r="F170" s="64">
        <v>2</v>
      </c>
      <c r="G170" s="65" t="s">
        <v>182</v>
      </c>
      <c r="H170" s="66">
        <v>110</v>
      </c>
      <c r="I170" s="67">
        <v>210</v>
      </c>
      <c r="J170" s="160">
        <f>J171+J172</f>
        <v>6484280</v>
      </c>
      <c r="K170" s="109">
        <f aca="true" t="shared" si="105" ref="K170:R170">K171+K172</f>
        <v>0</v>
      </c>
      <c r="L170" s="109">
        <f t="shared" si="105"/>
        <v>0</v>
      </c>
      <c r="M170" s="109">
        <f t="shared" si="105"/>
        <v>0</v>
      </c>
      <c r="N170" s="109">
        <f t="shared" si="105"/>
        <v>0</v>
      </c>
      <c r="O170" s="109">
        <f t="shared" si="105"/>
        <v>0</v>
      </c>
      <c r="P170" s="109">
        <f t="shared" si="105"/>
        <v>0</v>
      </c>
      <c r="Q170" s="109">
        <f t="shared" si="105"/>
        <v>0</v>
      </c>
      <c r="R170" s="109">
        <f t="shared" si="105"/>
        <v>0</v>
      </c>
    </row>
    <row r="171" spans="1:18" ht="11.25">
      <c r="A171" s="189" t="s">
        <v>16</v>
      </c>
      <c r="B171" s="190"/>
      <c r="C171" s="191"/>
      <c r="D171" s="68">
        <f t="shared" si="87"/>
        <v>49</v>
      </c>
      <c r="E171" s="68">
        <v>7</v>
      </c>
      <c r="F171" s="68">
        <v>2</v>
      </c>
      <c r="G171" s="69" t="s">
        <v>182</v>
      </c>
      <c r="H171" s="6">
        <v>111</v>
      </c>
      <c r="I171" s="4">
        <v>211</v>
      </c>
      <c r="J171" s="161">
        <f>'шк об23'!D16</f>
        <v>4976767</v>
      </c>
      <c r="K171" s="110"/>
      <c r="L171" s="110"/>
      <c r="M171" s="110"/>
      <c r="N171" s="110"/>
      <c r="O171" s="110"/>
      <c r="P171" s="110"/>
      <c r="Q171" s="110"/>
      <c r="R171" s="110"/>
    </row>
    <row r="172" spans="1:18" ht="11.25">
      <c r="A172" s="192" t="s">
        <v>17</v>
      </c>
      <c r="B172" s="193"/>
      <c r="C172" s="194"/>
      <c r="D172" s="68">
        <f>D171+1</f>
        <v>50</v>
      </c>
      <c r="E172" s="68">
        <v>7</v>
      </c>
      <c r="F172" s="68">
        <v>2</v>
      </c>
      <c r="G172" s="69" t="s">
        <v>182</v>
      </c>
      <c r="H172" s="6">
        <v>119</v>
      </c>
      <c r="I172" s="4">
        <v>213</v>
      </c>
      <c r="J172" s="161">
        <f>'шк об23'!D31</f>
        <v>1507513</v>
      </c>
      <c r="K172" s="110"/>
      <c r="L172" s="110"/>
      <c r="M172" s="110"/>
      <c r="N172" s="110"/>
      <c r="O172" s="110"/>
      <c r="P172" s="110"/>
      <c r="Q172" s="110"/>
      <c r="R172" s="110"/>
    </row>
    <row r="173" spans="1:18" s="125" customFormat="1" ht="10.5">
      <c r="A173" s="201" t="s">
        <v>109</v>
      </c>
      <c r="B173" s="202"/>
      <c r="C173" s="203"/>
      <c r="D173" s="64">
        <f>D172+1</f>
        <v>51</v>
      </c>
      <c r="E173" s="64">
        <v>7</v>
      </c>
      <c r="F173" s="64">
        <v>2</v>
      </c>
      <c r="G173" s="65" t="s">
        <v>182</v>
      </c>
      <c r="H173" s="66">
        <v>110</v>
      </c>
      <c r="I173" s="67">
        <v>260</v>
      </c>
      <c r="J173" s="160">
        <f>J174</f>
        <v>15000</v>
      </c>
      <c r="K173" s="109">
        <f aca="true" t="shared" si="106" ref="K173:R173">K174</f>
        <v>0</v>
      </c>
      <c r="L173" s="109">
        <f t="shared" si="106"/>
        <v>0</v>
      </c>
      <c r="M173" s="109">
        <f t="shared" si="106"/>
        <v>0</v>
      </c>
      <c r="N173" s="109">
        <f t="shared" si="106"/>
        <v>0</v>
      </c>
      <c r="O173" s="109">
        <f t="shared" si="106"/>
        <v>0</v>
      </c>
      <c r="P173" s="109">
        <f t="shared" si="106"/>
        <v>0</v>
      </c>
      <c r="Q173" s="109">
        <f t="shared" si="106"/>
        <v>0</v>
      </c>
      <c r="R173" s="109">
        <f t="shared" si="106"/>
        <v>0</v>
      </c>
    </row>
    <row r="174" spans="1:18" ht="18" customHeight="1">
      <c r="A174" s="192" t="s">
        <v>110</v>
      </c>
      <c r="B174" s="193"/>
      <c r="C174" s="194"/>
      <c r="D174" s="68">
        <f>D173+1</f>
        <v>52</v>
      </c>
      <c r="E174" s="68">
        <v>7</v>
      </c>
      <c r="F174" s="68">
        <v>2</v>
      </c>
      <c r="G174" s="69" t="s">
        <v>182</v>
      </c>
      <c r="H174" s="6">
        <v>111</v>
      </c>
      <c r="I174" s="4">
        <v>266</v>
      </c>
      <c r="J174" s="161">
        <f>'шк об23'!D42</f>
        <v>15000</v>
      </c>
      <c r="K174" s="110"/>
      <c r="L174" s="110"/>
      <c r="M174" s="110"/>
      <c r="N174" s="110"/>
      <c r="O174" s="110"/>
      <c r="P174" s="110"/>
      <c r="Q174" s="110"/>
      <c r="R174" s="110"/>
    </row>
    <row r="175" spans="1:18" s="125" customFormat="1" ht="20.25" customHeight="1">
      <c r="A175" s="195" t="s">
        <v>183</v>
      </c>
      <c r="B175" s="196"/>
      <c r="C175" s="197"/>
      <c r="D175" s="64">
        <f aca="true" t="shared" si="107" ref="D175:D200">D174+1</f>
        <v>53</v>
      </c>
      <c r="E175" s="64">
        <v>7</v>
      </c>
      <c r="F175" s="64">
        <v>2</v>
      </c>
      <c r="G175" s="65" t="s">
        <v>184</v>
      </c>
      <c r="H175" s="66"/>
      <c r="I175" s="67"/>
      <c r="J175" s="160">
        <f>J176+J179</f>
        <v>1837100</v>
      </c>
      <c r="K175" s="109">
        <f aca="true" t="shared" si="108" ref="K175:R175">K176</f>
        <v>0</v>
      </c>
      <c r="L175" s="109">
        <f t="shared" si="108"/>
        <v>0</v>
      </c>
      <c r="M175" s="109">
        <f t="shared" si="108"/>
        <v>0</v>
      </c>
      <c r="N175" s="109">
        <f t="shared" si="108"/>
        <v>0</v>
      </c>
      <c r="O175" s="109">
        <f t="shared" si="108"/>
        <v>0</v>
      </c>
      <c r="P175" s="109">
        <f t="shared" si="108"/>
        <v>0</v>
      </c>
      <c r="Q175" s="109">
        <f t="shared" si="108"/>
        <v>0</v>
      </c>
      <c r="R175" s="109">
        <f t="shared" si="108"/>
        <v>0</v>
      </c>
    </row>
    <row r="176" spans="1:18" ht="18" customHeight="1">
      <c r="A176" s="195" t="s">
        <v>15</v>
      </c>
      <c r="B176" s="196"/>
      <c r="C176" s="197"/>
      <c r="D176" s="64">
        <f t="shared" si="107"/>
        <v>54</v>
      </c>
      <c r="E176" s="64">
        <v>7</v>
      </c>
      <c r="F176" s="64">
        <v>2</v>
      </c>
      <c r="G176" s="65" t="s">
        <v>184</v>
      </c>
      <c r="H176" s="66">
        <v>110</v>
      </c>
      <c r="I176" s="67">
        <v>210</v>
      </c>
      <c r="J176" s="160">
        <f>J177+J178</f>
        <v>1832100</v>
      </c>
      <c r="K176" s="109">
        <f aca="true" t="shared" si="109" ref="K176:R176">K177+K178</f>
        <v>0</v>
      </c>
      <c r="L176" s="109">
        <f t="shared" si="109"/>
        <v>0</v>
      </c>
      <c r="M176" s="109">
        <f t="shared" si="109"/>
        <v>0</v>
      </c>
      <c r="N176" s="109">
        <f t="shared" si="109"/>
        <v>0</v>
      </c>
      <c r="O176" s="109">
        <f t="shared" si="109"/>
        <v>0</v>
      </c>
      <c r="P176" s="109">
        <f t="shared" si="109"/>
        <v>0</v>
      </c>
      <c r="Q176" s="109">
        <f t="shared" si="109"/>
        <v>0</v>
      </c>
      <c r="R176" s="109">
        <f t="shared" si="109"/>
        <v>0</v>
      </c>
    </row>
    <row r="177" spans="1:18" ht="11.25">
      <c r="A177" s="189" t="s">
        <v>16</v>
      </c>
      <c r="B177" s="190"/>
      <c r="C177" s="191"/>
      <c r="D177" s="68">
        <f t="shared" si="107"/>
        <v>55</v>
      </c>
      <c r="E177" s="68">
        <v>7</v>
      </c>
      <c r="F177" s="68">
        <v>2</v>
      </c>
      <c r="G177" s="69" t="s">
        <v>184</v>
      </c>
      <c r="H177" s="6">
        <v>111</v>
      </c>
      <c r="I177" s="4">
        <v>211</v>
      </c>
      <c r="J177" s="161">
        <f>'шк об23'!D19</f>
        <v>1405983</v>
      </c>
      <c r="K177" s="110"/>
      <c r="L177" s="110"/>
      <c r="M177" s="110"/>
      <c r="N177" s="110"/>
      <c r="O177" s="110"/>
      <c r="P177" s="110"/>
      <c r="Q177" s="110"/>
      <c r="R177" s="110"/>
    </row>
    <row r="178" spans="1:18" ht="11.25">
      <c r="A178" s="192" t="s">
        <v>17</v>
      </c>
      <c r="B178" s="193"/>
      <c r="C178" s="194"/>
      <c r="D178" s="68">
        <f t="shared" si="107"/>
        <v>56</v>
      </c>
      <c r="E178" s="68">
        <v>7</v>
      </c>
      <c r="F178" s="68">
        <v>2</v>
      </c>
      <c r="G178" s="69" t="s">
        <v>184</v>
      </c>
      <c r="H178" s="6">
        <v>119</v>
      </c>
      <c r="I178" s="4">
        <v>213</v>
      </c>
      <c r="J178" s="161">
        <f>'шк об23'!D32</f>
        <v>426117</v>
      </c>
      <c r="K178" s="110"/>
      <c r="L178" s="110"/>
      <c r="M178" s="110"/>
      <c r="N178" s="110"/>
      <c r="O178" s="110"/>
      <c r="P178" s="110"/>
      <c r="Q178" s="110"/>
      <c r="R178" s="110"/>
    </row>
    <row r="179" spans="1:18" s="125" customFormat="1" ht="10.5">
      <c r="A179" s="201" t="s">
        <v>109</v>
      </c>
      <c r="B179" s="202"/>
      <c r="C179" s="203"/>
      <c r="D179" s="64">
        <f>D178+1</f>
        <v>57</v>
      </c>
      <c r="E179" s="64">
        <v>7</v>
      </c>
      <c r="F179" s="64">
        <v>2</v>
      </c>
      <c r="G179" s="65" t="s">
        <v>184</v>
      </c>
      <c r="H179" s="66">
        <v>110</v>
      </c>
      <c r="I179" s="67">
        <v>260</v>
      </c>
      <c r="J179" s="160">
        <f>J180</f>
        <v>5000</v>
      </c>
      <c r="K179" s="109">
        <f aca="true" t="shared" si="110" ref="K179:R179">K180</f>
        <v>0</v>
      </c>
      <c r="L179" s="109">
        <f t="shared" si="110"/>
        <v>0</v>
      </c>
      <c r="M179" s="109">
        <f t="shared" si="110"/>
        <v>0</v>
      </c>
      <c r="N179" s="109">
        <f t="shared" si="110"/>
        <v>0</v>
      </c>
      <c r="O179" s="109">
        <f t="shared" si="110"/>
        <v>0</v>
      </c>
      <c r="P179" s="109">
        <f t="shared" si="110"/>
        <v>0</v>
      </c>
      <c r="Q179" s="109">
        <f t="shared" si="110"/>
        <v>0</v>
      </c>
      <c r="R179" s="109">
        <f t="shared" si="110"/>
        <v>0</v>
      </c>
    </row>
    <row r="180" spans="1:18" ht="18" customHeight="1">
      <c r="A180" s="192" t="s">
        <v>110</v>
      </c>
      <c r="B180" s="193"/>
      <c r="C180" s="194"/>
      <c r="D180" s="68">
        <f>D179+1</f>
        <v>58</v>
      </c>
      <c r="E180" s="68">
        <v>7</v>
      </c>
      <c r="F180" s="68">
        <v>2</v>
      </c>
      <c r="G180" s="69" t="s">
        <v>184</v>
      </c>
      <c r="H180" s="6">
        <v>111</v>
      </c>
      <c r="I180" s="4">
        <v>266</v>
      </c>
      <c r="J180" s="161">
        <f>'шк об23'!D43</f>
        <v>5000</v>
      </c>
      <c r="K180" s="110"/>
      <c r="L180" s="110"/>
      <c r="M180" s="110"/>
      <c r="N180" s="110"/>
      <c r="O180" s="110"/>
      <c r="P180" s="110"/>
      <c r="Q180" s="110"/>
      <c r="R180" s="110"/>
    </row>
    <row r="181" spans="1:18" s="125" customFormat="1" ht="21" customHeight="1">
      <c r="A181" s="195" t="s">
        <v>185</v>
      </c>
      <c r="B181" s="196"/>
      <c r="C181" s="197"/>
      <c r="D181" s="64">
        <f>D180+1</f>
        <v>59</v>
      </c>
      <c r="E181" s="64">
        <v>7</v>
      </c>
      <c r="F181" s="64">
        <v>2</v>
      </c>
      <c r="G181" s="65" t="s">
        <v>186</v>
      </c>
      <c r="H181" s="66"/>
      <c r="I181" s="67"/>
      <c r="J181" s="160">
        <f>J182</f>
        <v>280850</v>
      </c>
      <c r="K181" s="160">
        <f aca="true" t="shared" si="111" ref="K181:R181">K182</f>
        <v>0</v>
      </c>
      <c r="L181" s="160">
        <f t="shared" si="111"/>
        <v>0</v>
      </c>
      <c r="M181" s="160">
        <f t="shared" si="111"/>
        <v>0</v>
      </c>
      <c r="N181" s="160">
        <f t="shared" si="111"/>
        <v>0</v>
      </c>
      <c r="O181" s="160">
        <f t="shared" si="111"/>
        <v>0</v>
      </c>
      <c r="P181" s="160">
        <f t="shared" si="111"/>
        <v>0</v>
      </c>
      <c r="Q181" s="160">
        <f t="shared" si="111"/>
        <v>0</v>
      </c>
      <c r="R181" s="160">
        <f t="shared" si="111"/>
        <v>0</v>
      </c>
    </row>
    <row r="182" spans="1:18" s="125" customFormat="1" ht="10.5">
      <c r="A182" s="130" t="s">
        <v>22</v>
      </c>
      <c r="B182" s="141"/>
      <c r="C182" s="142"/>
      <c r="D182" s="64">
        <f>D181+1</f>
        <v>60</v>
      </c>
      <c r="E182" s="64">
        <v>7</v>
      </c>
      <c r="F182" s="64">
        <v>2</v>
      </c>
      <c r="G182" s="65" t="s">
        <v>186</v>
      </c>
      <c r="H182" s="66">
        <v>240</v>
      </c>
      <c r="I182" s="67">
        <v>300</v>
      </c>
      <c r="J182" s="160">
        <f>J183</f>
        <v>280850</v>
      </c>
      <c r="K182" s="160">
        <f aca="true" t="shared" si="112" ref="K182:R182">K183</f>
        <v>0</v>
      </c>
      <c r="L182" s="160">
        <f t="shared" si="112"/>
        <v>0</v>
      </c>
      <c r="M182" s="160">
        <f t="shared" si="112"/>
        <v>0</v>
      </c>
      <c r="N182" s="160">
        <f t="shared" si="112"/>
        <v>0</v>
      </c>
      <c r="O182" s="160">
        <f t="shared" si="112"/>
        <v>0</v>
      </c>
      <c r="P182" s="160">
        <f t="shared" si="112"/>
        <v>0</v>
      </c>
      <c r="Q182" s="160">
        <f t="shared" si="112"/>
        <v>0</v>
      </c>
      <c r="R182" s="160">
        <f t="shared" si="112"/>
        <v>0</v>
      </c>
    </row>
    <row r="183" spans="1:18" ht="11.25">
      <c r="A183" s="127" t="s">
        <v>23</v>
      </c>
      <c r="B183" s="128"/>
      <c r="C183" s="129"/>
      <c r="D183" s="68">
        <f t="shared" si="107"/>
        <v>61</v>
      </c>
      <c r="E183" s="68">
        <v>7</v>
      </c>
      <c r="F183" s="68">
        <v>2</v>
      </c>
      <c r="G183" s="69" t="s">
        <v>186</v>
      </c>
      <c r="H183" s="6">
        <v>244</v>
      </c>
      <c r="I183" s="4">
        <v>310</v>
      </c>
      <c r="J183" s="161">
        <f>'шк об23'!D51</f>
        <v>280850</v>
      </c>
      <c r="K183" s="110"/>
      <c r="L183" s="110"/>
      <c r="M183" s="110"/>
      <c r="N183" s="110"/>
      <c r="O183" s="110"/>
      <c r="P183" s="110"/>
      <c r="Q183" s="110"/>
      <c r="R183" s="110"/>
    </row>
    <row r="184" spans="1:18" s="125" customFormat="1" ht="13.5" customHeight="1">
      <c r="A184" s="130" t="s">
        <v>187</v>
      </c>
      <c r="B184" s="131"/>
      <c r="C184" s="132"/>
      <c r="D184" s="64">
        <f>D183+1</f>
        <v>62</v>
      </c>
      <c r="E184" s="64">
        <v>7</v>
      </c>
      <c r="F184" s="64">
        <v>2</v>
      </c>
      <c r="G184" s="65" t="s">
        <v>188</v>
      </c>
      <c r="H184" s="66"/>
      <c r="I184" s="67"/>
      <c r="J184" s="160">
        <f>J185</f>
        <v>473015</v>
      </c>
      <c r="K184" s="160">
        <f aca="true" t="shared" si="113" ref="K184:R184">K185</f>
        <v>0</v>
      </c>
      <c r="L184" s="160">
        <f t="shared" si="113"/>
        <v>0</v>
      </c>
      <c r="M184" s="160">
        <f t="shared" si="113"/>
        <v>0</v>
      </c>
      <c r="N184" s="160">
        <f t="shared" si="113"/>
        <v>0</v>
      </c>
      <c r="O184" s="160">
        <f t="shared" si="113"/>
        <v>0</v>
      </c>
      <c r="P184" s="160">
        <f t="shared" si="113"/>
        <v>0</v>
      </c>
      <c r="Q184" s="160">
        <f t="shared" si="113"/>
        <v>0</v>
      </c>
      <c r="R184" s="160">
        <f t="shared" si="113"/>
        <v>0</v>
      </c>
    </row>
    <row r="185" spans="1:18" ht="11.25">
      <c r="A185" s="130" t="s">
        <v>18</v>
      </c>
      <c r="B185" s="131"/>
      <c r="C185" s="132"/>
      <c r="D185" s="64">
        <f t="shared" si="107"/>
        <v>63</v>
      </c>
      <c r="E185" s="64">
        <v>7</v>
      </c>
      <c r="F185" s="64">
        <v>2</v>
      </c>
      <c r="G185" s="65" t="s">
        <v>188</v>
      </c>
      <c r="H185" s="66">
        <v>240</v>
      </c>
      <c r="I185" s="67">
        <v>220</v>
      </c>
      <c r="J185" s="160">
        <f>J186</f>
        <v>473015</v>
      </c>
      <c r="K185" s="160">
        <f aca="true" t="shared" si="114" ref="K185:R185">K186</f>
        <v>0</v>
      </c>
      <c r="L185" s="160">
        <f t="shared" si="114"/>
        <v>0</v>
      </c>
      <c r="M185" s="160">
        <f t="shared" si="114"/>
        <v>0</v>
      </c>
      <c r="N185" s="160">
        <f t="shared" si="114"/>
        <v>0</v>
      </c>
      <c r="O185" s="160">
        <f t="shared" si="114"/>
        <v>0</v>
      </c>
      <c r="P185" s="160">
        <f t="shared" si="114"/>
        <v>0</v>
      </c>
      <c r="Q185" s="160">
        <f t="shared" si="114"/>
        <v>0</v>
      </c>
      <c r="R185" s="160">
        <f t="shared" si="114"/>
        <v>0</v>
      </c>
    </row>
    <row r="186" spans="1:18" ht="11.25">
      <c r="A186" s="127" t="s">
        <v>21</v>
      </c>
      <c r="B186" s="128"/>
      <c r="C186" s="129"/>
      <c r="D186" s="68">
        <f t="shared" si="107"/>
        <v>64</v>
      </c>
      <c r="E186" s="68">
        <v>7</v>
      </c>
      <c r="F186" s="68">
        <v>2</v>
      </c>
      <c r="G186" s="69" t="s">
        <v>188</v>
      </c>
      <c r="H186" s="6">
        <v>244</v>
      </c>
      <c r="I186" s="4">
        <v>226</v>
      </c>
      <c r="J186" s="161">
        <f>питан23!G15</f>
        <v>473015</v>
      </c>
      <c r="K186" s="110"/>
      <c r="L186" s="110"/>
      <c r="M186" s="110"/>
      <c r="N186" s="110"/>
      <c r="O186" s="110"/>
      <c r="P186" s="110"/>
      <c r="Q186" s="110"/>
      <c r="R186" s="110"/>
    </row>
    <row r="187" spans="1:18" s="125" customFormat="1" ht="14.25" customHeight="1">
      <c r="A187" s="130" t="s">
        <v>255</v>
      </c>
      <c r="B187" s="131"/>
      <c r="C187" s="132"/>
      <c r="D187" s="64">
        <f aca="true" t="shared" si="115" ref="D187:D193">D186+1</f>
        <v>65</v>
      </c>
      <c r="E187" s="64">
        <v>7</v>
      </c>
      <c r="F187" s="64">
        <v>2</v>
      </c>
      <c r="G187" s="65" t="s">
        <v>289</v>
      </c>
      <c r="H187" s="66"/>
      <c r="I187" s="67"/>
      <c r="J187" s="160">
        <f>J188</f>
        <v>330000</v>
      </c>
      <c r="K187" s="160">
        <f aca="true" t="shared" si="116" ref="K187:R187">K188</f>
        <v>0</v>
      </c>
      <c r="L187" s="160">
        <f t="shared" si="116"/>
        <v>0</v>
      </c>
      <c r="M187" s="160">
        <f t="shared" si="116"/>
        <v>0</v>
      </c>
      <c r="N187" s="160">
        <f t="shared" si="116"/>
        <v>0</v>
      </c>
      <c r="O187" s="160">
        <f t="shared" si="116"/>
        <v>0</v>
      </c>
      <c r="P187" s="160">
        <f t="shared" si="116"/>
        <v>0</v>
      </c>
      <c r="Q187" s="160">
        <f t="shared" si="116"/>
        <v>0</v>
      </c>
      <c r="R187" s="160">
        <f t="shared" si="116"/>
        <v>0</v>
      </c>
    </row>
    <row r="188" spans="1:18" ht="11.25">
      <c r="A188" s="130" t="s">
        <v>22</v>
      </c>
      <c r="B188" s="128"/>
      <c r="C188" s="129"/>
      <c r="D188" s="64">
        <f t="shared" si="115"/>
        <v>66</v>
      </c>
      <c r="E188" s="64">
        <v>7</v>
      </c>
      <c r="F188" s="64">
        <v>2</v>
      </c>
      <c r="G188" s="65" t="s">
        <v>289</v>
      </c>
      <c r="H188" s="66">
        <v>240</v>
      </c>
      <c r="I188" s="67">
        <v>300</v>
      </c>
      <c r="J188" s="160">
        <f>J189</f>
        <v>330000</v>
      </c>
      <c r="K188" s="160">
        <f aca="true" t="shared" si="117" ref="K188:R188">K189</f>
        <v>0</v>
      </c>
      <c r="L188" s="160">
        <f t="shared" si="117"/>
        <v>0</v>
      </c>
      <c r="M188" s="160">
        <f t="shared" si="117"/>
        <v>0</v>
      </c>
      <c r="N188" s="160">
        <f t="shared" si="117"/>
        <v>0</v>
      </c>
      <c r="O188" s="160">
        <f t="shared" si="117"/>
        <v>0</v>
      </c>
      <c r="P188" s="160">
        <f t="shared" si="117"/>
        <v>0</v>
      </c>
      <c r="Q188" s="160">
        <f t="shared" si="117"/>
        <v>0</v>
      </c>
      <c r="R188" s="160">
        <f t="shared" si="117"/>
        <v>0</v>
      </c>
    </row>
    <row r="189" spans="1:18" ht="11.25">
      <c r="A189" s="127" t="s">
        <v>23</v>
      </c>
      <c r="B189" s="128"/>
      <c r="C189" s="129"/>
      <c r="D189" s="68">
        <f t="shared" si="115"/>
        <v>67</v>
      </c>
      <c r="E189" s="68">
        <v>7</v>
      </c>
      <c r="F189" s="68">
        <v>2</v>
      </c>
      <c r="G189" s="69" t="s">
        <v>289</v>
      </c>
      <c r="H189" s="6">
        <v>244</v>
      </c>
      <c r="I189" s="4">
        <v>310</v>
      </c>
      <c r="J189" s="161">
        <f>инициативное!D18</f>
        <v>330000</v>
      </c>
      <c r="K189" s="110"/>
      <c r="L189" s="110"/>
      <c r="M189" s="110"/>
      <c r="N189" s="110"/>
      <c r="O189" s="110"/>
      <c r="P189" s="110"/>
      <c r="Q189" s="110"/>
      <c r="R189" s="110"/>
    </row>
    <row r="190" spans="1:18" s="125" customFormat="1" ht="37.5" customHeight="1">
      <c r="A190" s="195" t="s">
        <v>294</v>
      </c>
      <c r="B190" s="196"/>
      <c r="C190" s="197"/>
      <c r="D190" s="64">
        <f t="shared" si="115"/>
        <v>68</v>
      </c>
      <c r="E190" s="64">
        <v>7</v>
      </c>
      <c r="F190" s="64">
        <v>2</v>
      </c>
      <c r="G190" s="65" t="s">
        <v>295</v>
      </c>
      <c r="H190" s="66"/>
      <c r="I190" s="67"/>
      <c r="J190" s="160">
        <f>J191</f>
        <v>526316</v>
      </c>
      <c r="K190" s="160">
        <f aca="true" t="shared" si="118" ref="K190:R191">K191</f>
        <v>0</v>
      </c>
      <c r="L190" s="160">
        <f t="shared" si="118"/>
        <v>0</v>
      </c>
      <c r="M190" s="160">
        <f t="shared" si="118"/>
        <v>0</v>
      </c>
      <c r="N190" s="160">
        <f t="shared" si="118"/>
        <v>0</v>
      </c>
      <c r="O190" s="160">
        <f t="shared" si="118"/>
        <v>0</v>
      </c>
      <c r="P190" s="160">
        <f t="shared" si="118"/>
        <v>0</v>
      </c>
      <c r="Q190" s="160">
        <f t="shared" si="118"/>
        <v>0</v>
      </c>
      <c r="R190" s="160">
        <f t="shared" si="118"/>
        <v>0</v>
      </c>
    </row>
    <row r="191" spans="1:18" s="125" customFormat="1" ht="10.5">
      <c r="A191" s="130" t="s">
        <v>18</v>
      </c>
      <c r="B191" s="131"/>
      <c r="C191" s="132"/>
      <c r="D191" s="64">
        <f t="shared" si="115"/>
        <v>69</v>
      </c>
      <c r="E191" s="64">
        <v>7</v>
      </c>
      <c r="F191" s="64">
        <v>2</v>
      </c>
      <c r="G191" s="65" t="s">
        <v>295</v>
      </c>
      <c r="H191" s="66">
        <v>240</v>
      </c>
      <c r="I191" s="67">
        <v>220</v>
      </c>
      <c r="J191" s="160">
        <f>J192</f>
        <v>526316</v>
      </c>
      <c r="K191" s="160">
        <f t="shared" si="118"/>
        <v>0</v>
      </c>
      <c r="L191" s="160">
        <f t="shared" si="118"/>
        <v>0</v>
      </c>
      <c r="M191" s="160">
        <f t="shared" si="118"/>
        <v>0</v>
      </c>
      <c r="N191" s="160">
        <f t="shared" si="118"/>
        <v>0</v>
      </c>
      <c r="O191" s="160">
        <f t="shared" si="118"/>
        <v>0</v>
      </c>
      <c r="P191" s="160">
        <f t="shared" si="118"/>
        <v>0</v>
      </c>
      <c r="Q191" s="160">
        <f t="shared" si="118"/>
        <v>0</v>
      </c>
      <c r="R191" s="160">
        <f t="shared" si="118"/>
        <v>0</v>
      </c>
    </row>
    <row r="192" spans="1:18" ht="11.25">
      <c r="A192" s="127" t="s">
        <v>169</v>
      </c>
      <c r="B192" s="128"/>
      <c r="C192" s="129"/>
      <c r="D192" s="68">
        <f t="shared" si="115"/>
        <v>70</v>
      </c>
      <c r="E192" s="68">
        <v>7</v>
      </c>
      <c r="F192" s="68">
        <v>2</v>
      </c>
      <c r="G192" s="69" t="s">
        <v>295</v>
      </c>
      <c r="H192" s="6">
        <v>244</v>
      </c>
      <c r="I192" s="4">
        <v>225</v>
      </c>
      <c r="J192" s="161">
        <f>'осв приб'!G21</f>
        <v>526316</v>
      </c>
      <c r="K192" s="110"/>
      <c r="L192" s="110"/>
      <c r="M192" s="110"/>
      <c r="N192" s="110"/>
      <c r="O192" s="110"/>
      <c r="P192" s="110"/>
      <c r="Q192" s="110"/>
      <c r="R192" s="110"/>
    </row>
    <row r="193" spans="1:18" s="125" customFormat="1" ht="11.25" customHeight="1">
      <c r="A193" s="130" t="s">
        <v>189</v>
      </c>
      <c r="B193" s="131"/>
      <c r="C193" s="132"/>
      <c r="D193" s="64">
        <f t="shared" si="115"/>
        <v>71</v>
      </c>
      <c r="E193" s="64">
        <v>7</v>
      </c>
      <c r="F193" s="64">
        <v>2</v>
      </c>
      <c r="G193" s="65" t="s">
        <v>190</v>
      </c>
      <c r="H193" s="66"/>
      <c r="I193" s="67"/>
      <c r="J193" s="160">
        <f>J194</f>
        <v>5948</v>
      </c>
      <c r="K193" s="160">
        <f aca="true" t="shared" si="119" ref="K193:R193">K194</f>
        <v>0</v>
      </c>
      <c r="L193" s="160">
        <f t="shared" si="119"/>
        <v>0</v>
      </c>
      <c r="M193" s="160">
        <f t="shared" si="119"/>
        <v>0</v>
      </c>
      <c r="N193" s="160">
        <f t="shared" si="119"/>
        <v>0</v>
      </c>
      <c r="O193" s="160">
        <f t="shared" si="119"/>
        <v>0</v>
      </c>
      <c r="P193" s="160">
        <f t="shared" si="119"/>
        <v>0</v>
      </c>
      <c r="Q193" s="160">
        <f t="shared" si="119"/>
        <v>0</v>
      </c>
      <c r="R193" s="160">
        <f t="shared" si="119"/>
        <v>0</v>
      </c>
    </row>
    <row r="194" spans="1:18" s="125" customFormat="1" ht="13.5" customHeight="1">
      <c r="A194" s="130" t="s">
        <v>191</v>
      </c>
      <c r="B194" s="131"/>
      <c r="C194" s="132"/>
      <c r="D194" s="64">
        <f t="shared" si="107"/>
        <v>72</v>
      </c>
      <c r="E194" s="64">
        <v>7</v>
      </c>
      <c r="F194" s="64">
        <v>2</v>
      </c>
      <c r="G194" s="65" t="s">
        <v>190</v>
      </c>
      <c r="H194" s="66">
        <v>850</v>
      </c>
      <c r="I194" s="67">
        <v>290</v>
      </c>
      <c r="J194" s="160">
        <f>J195+J196+J197</f>
        <v>5948</v>
      </c>
      <c r="K194" s="160">
        <f aca="true" t="shared" si="120" ref="K194:R194">K195+K196+K197</f>
        <v>0</v>
      </c>
      <c r="L194" s="160">
        <f t="shared" si="120"/>
        <v>0</v>
      </c>
      <c r="M194" s="160">
        <f t="shared" si="120"/>
        <v>0</v>
      </c>
      <c r="N194" s="160">
        <f t="shared" si="120"/>
        <v>0</v>
      </c>
      <c r="O194" s="160">
        <f t="shared" si="120"/>
        <v>0</v>
      </c>
      <c r="P194" s="160">
        <f t="shared" si="120"/>
        <v>0</v>
      </c>
      <c r="Q194" s="160">
        <f t="shared" si="120"/>
        <v>0</v>
      </c>
      <c r="R194" s="160">
        <f t="shared" si="120"/>
        <v>0</v>
      </c>
    </row>
    <row r="195" spans="1:18" ht="11.25">
      <c r="A195" s="127" t="s">
        <v>192</v>
      </c>
      <c r="B195" s="128"/>
      <c r="C195" s="129"/>
      <c r="D195" s="68">
        <f t="shared" si="107"/>
        <v>73</v>
      </c>
      <c r="E195" s="68">
        <v>7</v>
      </c>
      <c r="F195" s="68">
        <v>2</v>
      </c>
      <c r="G195" s="69" t="s">
        <v>190</v>
      </c>
      <c r="H195" s="6">
        <v>851</v>
      </c>
      <c r="I195" s="4">
        <v>291</v>
      </c>
      <c r="J195" s="161">
        <f>налоги23!F16+налоги23!F17</f>
        <v>2416</v>
      </c>
      <c r="K195" s="110"/>
      <c r="L195" s="110"/>
      <c r="M195" s="110"/>
      <c r="N195" s="110"/>
      <c r="O195" s="110"/>
      <c r="P195" s="110"/>
      <c r="Q195" s="110"/>
      <c r="R195" s="110"/>
    </row>
    <row r="196" spans="1:18" ht="11.25">
      <c r="A196" s="127" t="s">
        <v>192</v>
      </c>
      <c r="B196" s="128"/>
      <c r="C196" s="129"/>
      <c r="D196" s="68">
        <f t="shared" si="107"/>
        <v>74</v>
      </c>
      <c r="E196" s="68">
        <v>7</v>
      </c>
      <c r="F196" s="68">
        <v>2</v>
      </c>
      <c r="G196" s="69" t="s">
        <v>190</v>
      </c>
      <c r="H196" s="6">
        <v>852</v>
      </c>
      <c r="I196" s="4">
        <v>291</v>
      </c>
      <c r="J196" s="161">
        <f>налоги23!F18</f>
        <v>3532</v>
      </c>
      <c r="K196" s="110"/>
      <c r="L196" s="110"/>
      <c r="M196" s="110"/>
      <c r="N196" s="110"/>
      <c r="O196" s="110"/>
      <c r="P196" s="110"/>
      <c r="Q196" s="110"/>
      <c r="R196" s="110"/>
    </row>
    <row r="197" spans="1:18" ht="18" customHeight="1">
      <c r="A197" s="192" t="s">
        <v>193</v>
      </c>
      <c r="B197" s="193"/>
      <c r="C197" s="194"/>
      <c r="D197" s="68">
        <f t="shared" si="107"/>
        <v>75</v>
      </c>
      <c r="E197" s="68">
        <v>7</v>
      </c>
      <c r="F197" s="68">
        <v>2</v>
      </c>
      <c r="G197" s="69" t="s">
        <v>190</v>
      </c>
      <c r="H197" s="6">
        <v>853</v>
      </c>
      <c r="I197" s="4">
        <v>292</v>
      </c>
      <c r="J197" s="161">
        <f>налоги23!F29</f>
        <v>0</v>
      </c>
      <c r="K197" s="110"/>
      <c r="L197" s="110"/>
      <c r="M197" s="110"/>
      <c r="N197" s="110"/>
      <c r="O197" s="110"/>
      <c r="P197" s="110"/>
      <c r="Q197" s="110"/>
      <c r="R197" s="110"/>
    </row>
    <row r="198" spans="1:18" s="125" customFormat="1" ht="46.5" customHeight="1">
      <c r="A198" s="195" t="s">
        <v>194</v>
      </c>
      <c r="B198" s="196"/>
      <c r="C198" s="197"/>
      <c r="D198" s="64">
        <f t="shared" si="107"/>
        <v>76</v>
      </c>
      <c r="E198" s="64">
        <v>7</v>
      </c>
      <c r="F198" s="64">
        <v>2</v>
      </c>
      <c r="G198" s="65" t="s">
        <v>195</v>
      </c>
      <c r="H198" s="66"/>
      <c r="I198" s="67"/>
      <c r="J198" s="160">
        <f>J199</f>
        <v>1079949</v>
      </c>
      <c r="K198" s="160">
        <f aca="true" t="shared" si="121" ref="K198:R198">K199</f>
        <v>0</v>
      </c>
      <c r="L198" s="160">
        <f t="shared" si="121"/>
        <v>0</v>
      </c>
      <c r="M198" s="160">
        <f t="shared" si="121"/>
        <v>0</v>
      </c>
      <c r="N198" s="160">
        <f t="shared" si="121"/>
        <v>0</v>
      </c>
      <c r="O198" s="160">
        <f t="shared" si="121"/>
        <v>0</v>
      </c>
      <c r="P198" s="160">
        <f t="shared" si="121"/>
        <v>0</v>
      </c>
      <c r="Q198" s="160">
        <f t="shared" si="121"/>
        <v>0</v>
      </c>
      <c r="R198" s="160">
        <f t="shared" si="121"/>
        <v>0</v>
      </c>
    </row>
    <row r="199" spans="1:18" ht="11.25">
      <c r="A199" s="130" t="s">
        <v>18</v>
      </c>
      <c r="B199" s="131"/>
      <c r="C199" s="132"/>
      <c r="D199" s="64">
        <f t="shared" si="107"/>
        <v>77</v>
      </c>
      <c r="E199" s="64">
        <v>7</v>
      </c>
      <c r="F199" s="64">
        <v>2</v>
      </c>
      <c r="G199" s="65" t="s">
        <v>195</v>
      </c>
      <c r="H199" s="66">
        <v>240</v>
      </c>
      <c r="I199" s="67">
        <v>220</v>
      </c>
      <c r="J199" s="160">
        <f>J200</f>
        <v>1079949</v>
      </c>
      <c r="K199" s="160">
        <f aca="true" t="shared" si="122" ref="K199:R199">K200</f>
        <v>0</v>
      </c>
      <c r="L199" s="160">
        <f t="shared" si="122"/>
        <v>0</v>
      </c>
      <c r="M199" s="160">
        <f t="shared" si="122"/>
        <v>0</v>
      </c>
      <c r="N199" s="160">
        <f t="shared" si="122"/>
        <v>0</v>
      </c>
      <c r="O199" s="160">
        <f t="shared" si="122"/>
        <v>0</v>
      </c>
      <c r="P199" s="160">
        <f t="shared" si="122"/>
        <v>0</v>
      </c>
      <c r="Q199" s="160">
        <f t="shared" si="122"/>
        <v>0</v>
      </c>
      <c r="R199" s="160">
        <f t="shared" si="122"/>
        <v>0</v>
      </c>
    </row>
    <row r="200" spans="1:18" ht="11.25">
      <c r="A200" s="127" t="s">
        <v>21</v>
      </c>
      <c r="B200" s="128"/>
      <c r="C200" s="129"/>
      <c r="D200" s="68">
        <f t="shared" si="107"/>
        <v>78</v>
      </c>
      <c r="E200" s="68">
        <v>7</v>
      </c>
      <c r="F200" s="68">
        <v>2</v>
      </c>
      <c r="G200" s="69" t="s">
        <v>195</v>
      </c>
      <c r="H200" s="6">
        <v>244</v>
      </c>
      <c r="I200" s="4">
        <v>226</v>
      </c>
      <c r="J200" s="161">
        <f>питан23!G17</f>
        <v>1079949</v>
      </c>
      <c r="K200" s="110"/>
      <c r="L200" s="110"/>
      <c r="M200" s="110"/>
      <c r="N200" s="110"/>
      <c r="O200" s="110"/>
      <c r="P200" s="110"/>
      <c r="Q200" s="110"/>
      <c r="R200" s="110"/>
    </row>
    <row r="201" spans="1:18" s="124" customFormat="1" ht="17.25" customHeight="1">
      <c r="A201" s="204" t="s">
        <v>111</v>
      </c>
      <c r="B201" s="205"/>
      <c r="C201" s="206"/>
      <c r="D201" s="103">
        <f>D200+1</f>
        <v>79</v>
      </c>
      <c r="E201" s="103">
        <v>7</v>
      </c>
      <c r="F201" s="103">
        <v>2</v>
      </c>
      <c r="G201" s="104" t="s">
        <v>113</v>
      </c>
      <c r="H201" s="112"/>
      <c r="I201" s="113"/>
      <c r="J201" s="107">
        <f>J202+J213+J227+J239+J245+J216+J219+J223+J242</f>
        <v>6000</v>
      </c>
      <c r="K201" s="107">
        <f aca="true" t="shared" si="123" ref="K201:R201">K202+K213+K227+K239+K245+K216+K219+K223+K242</f>
        <v>0</v>
      </c>
      <c r="L201" s="107">
        <f t="shared" si="123"/>
        <v>0</v>
      </c>
      <c r="M201" s="107">
        <f t="shared" si="123"/>
        <v>16755599</v>
      </c>
      <c r="N201" s="107">
        <f t="shared" si="123"/>
        <v>0</v>
      </c>
      <c r="O201" s="107">
        <f t="shared" si="123"/>
        <v>0</v>
      </c>
      <c r="P201" s="107">
        <f t="shared" si="123"/>
        <v>11673824</v>
      </c>
      <c r="Q201" s="107">
        <f t="shared" si="123"/>
        <v>0</v>
      </c>
      <c r="R201" s="107">
        <f t="shared" si="123"/>
        <v>0</v>
      </c>
    </row>
    <row r="202" spans="1:18" s="125" customFormat="1" ht="18" customHeight="1">
      <c r="A202" s="195" t="s">
        <v>164</v>
      </c>
      <c r="B202" s="196"/>
      <c r="C202" s="197"/>
      <c r="D202" s="64">
        <f aca="true" t="shared" si="124" ref="D202:D277">D201+1</f>
        <v>80</v>
      </c>
      <c r="E202" s="64">
        <v>7</v>
      </c>
      <c r="F202" s="64">
        <v>2</v>
      </c>
      <c r="G202" s="65" t="s">
        <v>196</v>
      </c>
      <c r="H202" s="66"/>
      <c r="I202" s="67"/>
      <c r="J202" s="109">
        <f>J203+J206+J211</f>
        <v>0</v>
      </c>
      <c r="K202" s="109">
        <f aca="true" t="shared" si="125" ref="K202:R202">K203+K206+K211</f>
        <v>0</v>
      </c>
      <c r="L202" s="109">
        <f t="shared" si="125"/>
        <v>0</v>
      </c>
      <c r="M202" s="109">
        <f t="shared" si="125"/>
        <v>6650746</v>
      </c>
      <c r="N202" s="109">
        <f t="shared" si="125"/>
        <v>0</v>
      </c>
      <c r="O202" s="109">
        <f t="shared" si="125"/>
        <v>0</v>
      </c>
      <c r="P202" s="109">
        <f t="shared" si="125"/>
        <v>1240560</v>
      </c>
      <c r="Q202" s="109">
        <f t="shared" si="125"/>
        <v>0</v>
      </c>
      <c r="R202" s="109">
        <f t="shared" si="125"/>
        <v>0</v>
      </c>
    </row>
    <row r="203" spans="1:18" ht="21" customHeight="1">
      <c r="A203" s="195" t="s">
        <v>15</v>
      </c>
      <c r="B203" s="196"/>
      <c r="C203" s="197"/>
      <c r="D203" s="64">
        <f t="shared" si="124"/>
        <v>81</v>
      </c>
      <c r="E203" s="64">
        <v>7</v>
      </c>
      <c r="F203" s="64">
        <v>2</v>
      </c>
      <c r="G203" s="65" t="s">
        <v>196</v>
      </c>
      <c r="H203" s="66">
        <v>110</v>
      </c>
      <c r="I203" s="67">
        <v>210</v>
      </c>
      <c r="J203" s="109">
        <f>J204+J205</f>
        <v>0</v>
      </c>
      <c r="K203" s="109">
        <f aca="true" t="shared" si="126" ref="K203:R203">K204+K205</f>
        <v>0</v>
      </c>
      <c r="L203" s="109">
        <f t="shared" si="126"/>
        <v>0</v>
      </c>
      <c r="M203" s="109">
        <f t="shared" si="126"/>
        <v>101520</v>
      </c>
      <c r="N203" s="109">
        <f t="shared" si="126"/>
        <v>0</v>
      </c>
      <c r="O203" s="109">
        <f t="shared" si="126"/>
        <v>0</v>
      </c>
      <c r="P203" s="109">
        <f t="shared" si="126"/>
        <v>101520</v>
      </c>
      <c r="Q203" s="109">
        <f t="shared" si="126"/>
        <v>0</v>
      </c>
      <c r="R203" s="109">
        <f t="shared" si="126"/>
        <v>0</v>
      </c>
    </row>
    <row r="204" spans="1:18" ht="11.25">
      <c r="A204" s="189" t="s">
        <v>16</v>
      </c>
      <c r="B204" s="190"/>
      <c r="C204" s="191"/>
      <c r="D204" s="68">
        <f t="shared" si="124"/>
        <v>82</v>
      </c>
      <c r="E204" s="68">
        <v>7</v>
      </c>
      <c r="F204" s="68">
        <v>2</v>
      </c>
      <c r="G204" s="69" t="s">
        <v>196</v>
      </c>
      <c r="H204" s="6">
        <v>111</v>
      </c>
      <c r="I204" s="4">
        <v>211</v>
      </c>
      <c r="J204" s="110"/>
      <c r="K204" s="110"/>
      <c r="L204" s="110"/>
      <c r="M204" s="110">
        <f>'шк м24'!D18</f>
        <v>77970</v>
      </c>
      <c r="N204" s="110"/>
      <c r="O204" s="110"/>
      <c r="P204" s="110">
        <f>'шк м25'!D18</f>
        <v>77970</v>
      </c>
      <c r="Q204" s="110"/>
      <c r="R204" s="110"/>
    </row>
    <row r="205" spans="1:18" ht="11.25">
      <c r="A205" s="192" t="s">
        <v>17</v>
      </c>
      <c r="B205" s="193"/>
      <c r="C205" s="194"/>
      <c r="D205" s="68">
        <f t="shared" si="124"/>
        <v>83</v>
      </c>
      <c r="E205" s="68">
        <v>7</v>
      </c>
      <c r="F205" s="68">
        <v>2</v>
      </c>
      <c r="G205" s="69" t="s">
        <v>196</v>
      </c>
      <c r="H205" s="6">
        <v>119</v>
      </c>
      <c r="I205" s="4">
        <v>213</v>
      </c>
      <c r="J205" s="110"/>
      <c r="K205" s="110"/>
      <c r="L205" s="110"/>
      <c r="M205" s="110">
        <f>'шк м24'!D29</f>
        <v>23550</v>
      </c>
      <c r="N205" s="110"/>
      <c r="O205" s="110"/>
      <c r="P205" s="110">
        <f>'шк м25'!D29</f>
        <v>23550</v>
      </c>
      <c r="Q205" s="110"/>
      <c r="R205" s="110"/>
    </row>
    <row r="206" spans="1:18" ht="11.25">
      <c r="A206" s="198" t="s">
        <v>18</v>
      </c>
      <c r="B206" s="199"/>
      <c r="C206" s="200"/>
      <c r="D206" s="64">
        <f t="shared" si="124"/>
        <v>84</v>
      </c>
      <c r="E206" s="64">
        <v>7</v>
      </c>
      <c r="F206" s="64">
        <v>2</v>
      </c>
      <c r="G206" s="65" t="s">
        <v>196</v>
      </c>
      <c r="H206" s="66">
        <v>240</v>
      </c>
      <c r="I206" s="67">
        <v>220</v>
      </c>
      <c r="J206" s="109">
        <f>J208+J207</f>
        <v>0</v>
      </c>
      <c r="K206" s="109">
        <f aca="true" t="shared" si="127" ref="K206:R206">K208+K207</f>
        <v>0</v>
      </c>
      <c r="L206" s="109">
        <f t="shared" si="127"/>
        <v>0</v>
      </c>
      <c r="M206" s="109">
        <f t="shared" si="127"/>
        <v>1149226</v>
      </c>
      <c r="N206" s="109">
        <f t="shared" si="127"/>
        <v>0</v>
      </c>
      <c r="O206" s="109">
        <f t="shared" si="127"/>
        <v>0</v>
      </c>
      <c r="P206" s="109">
        <f t="shared" si="127"/>
        <v>1139040</v>
      </c>
      <c r="Q206" s="109">
        <f t="shared" si="127"/>
        <v>0</v>
      </c>
      <c r="R206" s="109">
        <f t="shared" si="127"/>
        <v>0</v>
      </c>
    </row>
    <row r="207" spans="1:18" ht="11.25">
      <c r="A207" s="127" t="s">
        <v>166</v>
      </c>
      <c r="B207" s="128"/>
      <c r="C207" s="129"/>
      <c r="D207" s="68">
        <f>D206+1</f>
        <v>85</v>
      </c>
      <c r="E207" s="68">
        <v>7</v>
      </c>
      <c r="F207" s="68">
        <v>2</v>
      </c>
      <c r="G207" s="69" t="s">
        <v>196</v>
      </c>
      <c r="H207" s="6">
        <v>244</v>
      </c>
      <c r="I207" s="4">
        <v>221</v>
      </c>
      <c r="J207" s="110"/>
      <c r="K207" s="110"/>
      <c r="L207" s="110"/>
      <c r="M207" s="110">
        <f>'шк м24'!G43</f>
        <v>10186</v>
      </c>
      <c r="N207" s="110"/>
      <c r="O207" s="110"/>
      <c r="P207" s="110"/>
      <c r="Q207" s="110"/>
      <c r="R207" s="110"/>
    </row>
    <row r="208" spans="1:18" ht="11.25">
      <c r="A208" s="127" t="s">
        <v>19</v>
      </c>
      <c r="B208" s="139"/>
      <c r="C208" s="140"/>
      <c r="D208" s="68">
        <f>D207+1</f>
        <v>86</v>
      </c>
      <c r="E208" s="68">
        <v>7</v>
      </c>
      <c r="F208" s="68">
        <v>2</v>
      </c>
      <c r="G208" s="69" t="s">
        <v>196</v>
      </c>
      <c r="H208" s="6">
        <v>244</v>
      </c>
      <c r="I208" s="4">
        <v>223</v>
      </c>
      <c r="J208" s="110">
        <f>J209+J210</f>
        <v>0</v>
      </c>
      <c r="K208" s="110">
        <f aca="true" t="shared" si="128" ref="K208:R208">K209+K210</f>
        <v>0</v>
      </c>
      <c r="L208" s="110">
        <f t="shared" si="128"/>
        <v>0</v>
      </c>
      <c r="M208" s="110">
        <f t="shared" si="128"/>
        <v>1139040</v>
      </c>
      <c r="N208" s="110">
        <f t="shared" si="128"/>
        <v>0</v>
      </c>
      <c r="O208" s="110">
        <f t="shared" si="128"/>
        <v>0</v>
      </c>
      <c r="P208" s="110">
        <f t="shared" si="128"/>
        <v>1139040</v>
      </c>
      <c r="Q208" s="110">
        <f t="shared" si="128"/>
        <v>0</v>
      </c>
      <c r="R208" s="110">
        <f t="shared" si="128"/>
        <v>0</v>
      </c>
    </row>
    <row r="209" spans="1:18" ht="11.25">
      <c r="A209" s="207" t="s">
        <v>285</v>
      </c>
      <c r="B209" s="208"/>
      <c r="C209" s="209"/>
      <c r="D209" s="68">
        <f>D208+1</f>
        <v>87</v>
      </c>
      <c r="E209" s="68">
        <v>7</v>
      </c>
      <c r="F209" s="68">
        <v>2</v>
      </c>
      <c r="G209" s="69" t="s">
        <v>196</v>
      </c>
      <c r="H209" s="6">
        <v>247</v>
      </c>
      <c r="I209" s="4">
        <v>223</v>
      </c>
      <c r="J209" s="110"/>
      <c r="K209" s="110"/>
      <c r="L209" s="110"/>
      <c r="M209" s="110">
        <f>'шк м24'!G49</f>
        <v>652160</v>
      </c>
      <c r="N209" s="110"/>
      <c r="O209" s="110"/>
      <c r="P209" s="110">
        <f>'шк м25'!G38</f>
        <v>652160</v>
      </c>
      <c r="Q209" s="110"/>
      <c r="R209" s="110"/>
    </row>
    <row r="210" spans="1:18" ht="11.25">
      <c r="A210" s="207" t="s">
        <v>167</v>
      </c>
      <c r="B210" s="208"/>
      <c r="C210" s="209"/>
      <c r="D210" s="68">
        <f t="shared" si="124"/>
        <v>88</v>
      </c>
      <c r="E210" s="68">
        <v>7</v>
      </c>
      <c r="F210" s="68">
        <v>2</v>
      </c>
      <c r="G210" s="69" t="s">
        <v>196</v>
      </c>
      <c r="H210" s="6">
        <v>247</v>
      </c>
      <c r="I210" s="4">
        <v>223</v>
      </c>
      <c r="J210" s="110"/>
      <c r="K210" s="110"/>
      <c r="L210" s="110"/>
      <c r="M210" s="110">
        <f>'шк м24'!G50</f>
        <v>486880</v>
      </c>
      <c r="N210" s="110"/>
      <c r="O210" s="110"/>
      <c r="P210" s="110">
        <f>'шк м25'!G39</f>
        <v>486880</v>
      </c>
      <c r="Q210" s="110"/>
      <c r="R210" s="110"/>
    </row>
    <row r="211" spans="1:18" ht="11.25">
      <c r="A211" s="130" t="s">
        <v>22</v>
      </c>
      <c r="B211" s="185"/>
      <c r="C211" s="186"/>
      <c r="D211" s="64">
        <f>D210+1</f>
        <v>89</v>
      </c>
      <c r="E211" s="64">
        <v>7</v>
      </c>
      <c r="F211" s="64">
        <v>2</v>
      </c>
      <c r="G211" s="65" t="s">
        <v>196</v>
      </c>
      <c r="H211" s="66">
        <v>240</v>
      </c>
      <c r="I211" s="67">
        <v>300</v>
      </c>
      <c r="J211" s="109">
        <f>J212</f>
        <v>0</v>
      </c>
      <c r="K211" s="109">
        <f aca="true" t="shared" si="129" ref="K211:R211">K212</f>
        <v>0</v>
      </c>
      <c r="L211" s="109">
        <f t="shared" si="129"/>
        <v>0</v>
      </c>
      <c r="M211" s="109">
        <f t="shared" si="129"/>
        <v>5400000</v>
      </c>
      <c r="N211" s="109">
        <f t="shared" si="129"/>
        <v>0</v>
      </c>
      <c r="O211" s="109">
        <f t="shared" si="129"/>
        <v>0</v>
      </c>
      <c r="P211" s="109">
        <f t="shared" si="129"/>
        <v>0</v>
      </c>
      <c r="Q211" s="109">
        <f t="shared" si="129"/>
        <v>0</v>
      </c>
      <c r="R211" s="109">
        <f t="shared" si="129"/>
        <v>0</v>
      </c>
    </row>
    <row r="212" spans="1:18" ht="11.25">
      <c r="A212" s="127" t="s">
        <v>23</v>
      </c>
      <c r="B212" s="185"/>
      <c r="C212" s="186"/>
      <c r="D212" s="68">
        <f>D211+1</f>
        <v>90</v>
      </c>
      <c r="E212" s="68">
        <v>7</v>
      </c>
      <c r="F212" s="68">
        <v>2</v>
      </c>
      <c r="G212" s="69" t="s">
        <v>196</v>
      </c>
      <c r="H212" s="6">
        <v>244</v>
      </c>
      <c r="I212" s="4">
        <v>310</v>
      </c>
      <c r="J212" s="110"/>
      <c r="K212" s="110"/>
      <c r="L212" s="110"/>
      <c r="M212" s="110">
        <f>'шк м24'!F59</f>
        <v>5400000</v>
      </c>
      <c r="N212" s="110"/>
      <c r="O212" s="110"/>
      <c r="P212" s="110"/>
      <c r="Q212" s="110"/>
      <c r="R212" s="110"/>
    </row>
    <row r="213" spans="1:18" s="125" customFormat="1" ht="26.25" customHeight="1">
      <c r="A213" s="195" t="s">
        <v>157</v>
      </c>
      <c r="B213" s="196"/>
      <c r="C213" s="197"/>
      <c r="D213" s="64">
        <f>D212+1</f>
        <v>91</v>
      </c>
      <c r="E213" s="64">
        <v>7</v>
      </c>
      <c r="F213" s="64">
        <v>2</v>
      </c>
      <c r="G213" s="65" t="s">
        <v>158</v>
      </c>
      <c r="H213" s="66"/>
      <c r="I213" s="67"/>
      <c r="J213" s="109">
        <f>J214</f>
        <v>0</v>
      </c>
      <c r="K213" s="109">
        <f aca="true" t="shared" si="130" ref="K213:R213">K214</f>
        <v>0</v>
      </c>
      <c r="L213" s="109">
        <f t="shared" si="130"/>
        <v>0</v>
      </c>
      <c r="M213" s="109">
        <f t="shared" si="130"/>
        <v>24211</v>
      </c>
      <c r="N213" s="109">
        <f t="shared" si="130"/>
        <v>0</v>
      </c>
      <c r="O213" s="109">
        <f t="shared" si="130"/>
        <v>0</v>
      </c>
      <c r="P213" s="109">
        <f t="shared" si="130"/>
        <v>25252</v>
      </c>
      <c r="Q213" s="109">
        <f t="shared" si="130"/>
        <v>0</v>
      </c>
      <c r="R213" s="109">
        <f t="shared" si="130"/>
        <v>0</v>
      </c>
    </row>
    <row r="214" spans="1:18" ht="23.25" customHeight="1">
      <c r="A214" s="195" t="s">
        <v>18</v>
      </c>
      <c r="B214" s="196"/>
      <c r="C214" s="197"/>
      <c r="D214" s="64">
        <f t="shared" si="124"/>
        <v>92</v>
      </c>
      <c r="E214" s="64">
        <v>7</v>
      </c>
      <c r="F214" s="64">
        <v>2</v>
      </c>
      <c r="G214" s="65" t="s">
        <v>158</v>
      </c>
      <c r="H214" s="66">
        <v>240</v>
      </c>
      <c r="I214" s="67">
        <v>220</v>
      </c>
      <c r="J214" s="109">
        <f>J215</f>
        <v>0</v>
      </c>
      <c r="K214" s="109">
        <f aca="true" t="shared" si="131" ref="K214:R214">K215</f>
        <v>0</v>
      </c>
      <c r="L214" s="109">
        <f t="shared" si="131"/>
        <v>0</v>
      </c>
      <c r="M214" s="109">
        <f t="shared" si="131"/>
        <v>24211</v>
      </c>
      <c r="N214" s="109">
        <f t="shared" si="131"/>
        <v>0</v>
      </c>
      <c r="O214" s="109">
        <f t="shared" si="131"/>
        <v>0</v>
      </c>
      <c r="P214" s="109">
        <f t="shared" si="131"/>
        <v>25252</v>
      </c>
      <c r="Q214" s="109">
        <f t="shared" si="131"/>
        <v>0</v>
      </c>
      <c r="R214" s="109">
        <f t="shared" si="131"/>
        <v>0</v>
      </c>
    </row>
    <row r="215" spans="1:18" ht="11.25">
      <c r="A215" s="189" t="s">
        <v>21</v>
      </c>
      <c r="B215" s="190"/>
      <c r="C215" s="191"/>
      <c r="D215" s="68">
        <f t="shared" si="124"/>
        <v>93</v>
      </c>
      <c r="E215" s="61">
        <v>7</v>
      </c>
      <c r="F215" s="61">
        <v>2</v>
      </c>
      <c r="G215" s="69" t="s">
        <v>158</v>
      </c>
      <c r="H215" s="6">
        <v>244</v>
      </c>
      <c r="I215" s="4">
        <v>226</v>
      </c>
      <c r="J215" s="110"/>
      <c r="K215" s="110"/>
      <c r="L215" s="110"/>
      <c r="M215" s="110">
        <f>'шк пл24'!G15</f>
        <v>24211</v>
      </c>
      <c r="N215" s="110"/>
      <c r="O215" s="110"/>
      <c r="P215" s="110">
        <f>'шк пл25'!G15</f>
        <v>25252</v>
      </c>
      <c r="Q215" s="110"/>
      <c r="R215" s="110"/>
    </row>
    <row r="216" spans="1:18" s="125" customFormat="1" ht="10.5">
      <c r="A216" s="130" t="s">
        <v>175</v>
      </c>
      <c r="B216" s="131"/>
      <c r="C216" s="132"/>
      <c r="D216" s="64">
        <f aca="true" t="shared" si="132" ref="D216:D225">D215+1</f>
        <v>94</v>
      </c>
      <c r="E216" s="64">
        <v>7</v>
      </c>
      <c r="F216" s="64">
        <v>2</v>
      </c>
      <c r="G216" s="65" t="s">
        <v>257</v>
      </c>
      <c r="H216" s="66"/>
      <c r="I216" s="67"/>
      <c r="J216" s="160">
        <f>J217</f>
        <v>0</v>
      </c>
      <c r="K216" s="160">
        <f aca="true" t="shared" si="133" ref="K216:R217">K217</f>
        <v>0</v>
      </c>
      <c r="L216" s="160">
        <f aca="true" t="shared" si="134" ref="L216:R216">L217</f>
        <v>0</v>
      </c>
      <c r="M216" s="160">
        <f t="shared" si="134"/>
        <v>206244</v>
      </c>
      <c r="N216" s="160">
        <f t="shared" si="134"/>
        <v>0</v>
      </c>
      <c r="O216" s="160">
        <f t="shared" si="134"/>
        <v>0</v>
      </c>
      <c r="P216" s="160">
        <f t="shared" si="134"/>
        <v>206244</v>
      </c>
      <c r="Q216" s="160">
        <f t="shared" si="134"/>
        <v>0</v>
      </c>
      <c r="R216" s="160">
        <f t="shared" si="134"/>
        <v>0</v>
      </c>
    </row>
    <row r="217" spans="1:18" ht="11.25">
      <c r="A217" s="130" t="s">
        <v>18</v>
      </c>
      <c r="B217" s="131"/>
      <c r="C217" s="132"/>
      <c r="D217" s="64">
        <f t="shared" si="132"/>
        <v>95</v>
      </c>
      <c r="E217" s="64">
        <v>7</v>
      </c>
      <c r="F217" s="64">
        <v>2</v>
      </c>
      <c r="G217" s="65" t="s">
        <v>257</v>
      </c>
      <c r="H217" s="66">
        <v>240</v>
      </c>
      <c r="I217" s="67">
        <v>220</v>
      </c>
      <c r="J217" s="160">
        <f>J218</f>
        <v>0</v>
      </c>
      <c r="K217" s="160">
        <f t="shared" si="133"/>
        <v>0</v>
      </c>
      <c r="L217" s="160">
        <f t="shared" si="133"/>
        <v>0</v>
      </c>
      <c r="M217" s="160">
        <f t="shared" si="133"/>
        <v>206244</v>
      </c>
      <c r="N217" s="160">
        <f t="shared" si="133"/>
        <v>0</v>
      </c>
      <c r="O217" s="160">
        <f t="shared" si="133"/>
        <v>0</v>
      </c>
      <c r="P217" s="160">
        <f t="shared" si="133"/>
        <v>206244</v>
      </c>
      <c r="Q217" s="160">
        <f t="shared" si="133"/>
        <v>0</v>
      </c>
      <c r="R217" s="160">
        <f t="shared" si="133"/>
        <v>0</v>
      </c>
    </row>
    <row r="218" spans="1:18" ht="11.25">
      <c r="A218" s="127" t="s">
        <v>21</v>
      </c>
      <c r="B218" s="128"/>
      <c r="C218" s="129"/>
      <c r="D218" s="68">
        <f t="shared" si="132"/>
        <v>96</v>
      </c>
      <c r="E218" s="68">
        <v>7</v>
      </c>
      <c r="F218" s="68">
        <v>2</v>
      </c>
      <c r="G218" s="69" t="s">
        <v>257</v>
      </c>
      <c r="H218" s="6">
        <v>244</v>
      </c>
      <c r="I218" s="4">
        <v>226</v>
      </c>
      <c r="J218" s="161"/>
      <c r="K218" s="110"/>
      <c r="L218" s="110"/>
      <c r="M218" s="110">
        <f>'питан24-25'!G16</f>
        <v>206244</v>
      </c>
      <c r="N218" s="110"/>
      <c r="O218" s="110"/>
      <c r="P218" s="110">
        <f>M218</f>
        <v>206244</v>
      </c>
      <c r="Q218" s="110"/>
      <c r="R218" s="110"/>
    </row>
    <row r="219" spans="1:18" s="125" customFormat="1" ht="27" customHeight="1">
      <c r="A219" s="195" t="s">
        <v>177</v>
      </c>
      <c r="B219" s="196"/>
      <c r="C219" s="197"/>
      <c r="D219" s="64">
        <f t="shared" si="132"/>
        <v>97</v>
      </c>
      <c r="E219" s="64">
        <v>7</v>
      </c>
      <c r="F219" s="64">
        <v>2</v>
      </c>
      <c r="G219" s="65" t="s">
        <v>258</v>
      </c>
      <c r="H219" s="66"/>
      <c r="I219" s="67"/>
      <c r="J219" s="109">
        <f>J220</f>
        <v>0</v>
      </c>
      <c r="K219" s="109">
        <f aca="true" t="shared" si="135" ref="K219:R219">K220</f>
        <v>0</v>
      </c>
      <c r="L219" s="109">
        <f t="shared" si="135"/>
        <v>0</v>
      </c>
      <c r="M219" s="109">
        <f t="shared" si="135"/>
        <v>859320</v>
      </c>
      <c r="N219" s="109">
        <f t="shared" si="135"/>
        <v>0</v>
      </c>
      <c r="O219" s="109">
        <f t="shared" si="135"/>
        <v>0</v>
      </c>
      <c r="P219" s="109">
        <f t="shared" si="135"/>
        <v>859320</v>
      </c>
      <c r="Q219" s="109">
        <f t="shared" si="135"/>
        <v>0</v>
      </c>
      <c r="R219" s="109">
        <f t="shared" si="135"/>
        <v>0</v>
      </c>
    </row>
    <row r="220" spans="1:18" ht="18" customHeight="1">
      <c r="A220" s="195" t="s">
        <v>15</v>
      </c>
      <c r="B220" s="196"/>
      <c r="C220" s="197"/>
      <c r="D220" s="64">
        <f t="shared" si="132"/>
        <v>98</v>
      </c>
      <c r="E220" s="64">
        <v>7</v>
      </c>
      <c r="F220" s="64">
        <v>2</v>
      </c>
      <c r="G220" s="65" t="s">
        <v>258</v>
      </c>
      <c r="H220" s="66">
        <v>110</v>
      </c>
      <c r="I220" s="67">
        <v>210</v>
      </c>
      <c r="J220" s="109">
        <f>J221+J222</f>
        <v>0</v>
      </c>
      <c r="K220" s="109">
        <f aca="true" t="shared" si="136" ref="K220:R220">K221+K222</f>
        <v>0</v>
      </c>
      <c r="L220" s="109">
        <f t="shared" si="136"/>
        <v>0</v>
      </c>
      <c r="M220" s="109">
        <f t="shared" si="136"/>
        <v>859320</v>
      </c>
      <c r="N220" s="109">
        <f t="shared" si="136"/>
        <v>0</v>
      </c>
      <c r="O220" s="109">
        <f t="shared" si="136"/>
        <v>0</v>
      </c>
      <c r="P220" s="109">
        <f t="shared" si="136"/>
        <v>859320</v>
      </c>
      <c r="Q220" s="109">
        <f t="shared" si="136"/>
        <v>0</v>
      </c>
      <c r="R220" s="109">
        <f t="shared" si="136"/>
        <v>0</v>
      </c>
    </row>
    <row r="221" spans="1:18" ht="11.25">
      <c r="A221" s="189" t="s">
        <v>16</v>
      </c>
      <c r="B221" s="190"/>
      <c r="C221" s="191"/>
      <c r="D221" s="68">
        <f t="shared" si="132"/>
        <v>99</v>
      </c>
      <c r="E221" s="68">
        <v>7</v>
      </c>
      <c r="F221" s="68">
        <v>2</v>
      </c>
      <c r="G221" s="69" t="s">
        <v>258</v>
      </c>
      <c r="H221" s="6">
        <v>111</v>
      </c>
      <c r="I221" s="4">
        <v>211</v>
      </c>
      <c r="J221" s="110"/>
      <c r="K221" s="110"/>
      <c r="L221" s="110"/>
      <c r="M221" s="110">
        <f>классн!D14</f>
        <v>660000</v>
      </c>
      <c r="N221" s="110"/>
      <c r="O221" s="110"/>
      <c r="P221" s="110">
        <f>M221</f>
        <v>660000</v>
      </c>
      <c r="Q221" s="110"/>
      <c r="R221" s="110"/>
    </row>
    <row r="222" spans="1:18" ht="11.25">
      <c r="A222" s="192" t="s">
        <v>17</v>
      </c>
      <c r="B222" s="193"/>
      <c r="C222" s="194"/>
      <c r="D222" s="68">
        <f t="shared" si="132"/>
        <v>100</v>
      </c>
      <c r="E222" s="68">
        <v>7</v>
      </c>
      <c r="F222" s="68">
        <v>2</v>
      </c>
      <c r="G222" s="69" t="s">
        <v>258</v>
      </c>
      <c r="H222" s="6">
        <v>119</v>
      </c>
      <c r="I222" s="4">
        <v>213</v>
      </c>
      <c r="J222" s="110"/>
      <c r="K222" s="110"/>
      <c r="L222" s="110"/>
      <c r="M222" s="110">
        <f>классн!D22</f>
        <v>199320</v>
      </c>
      <c r="N222" s="110"/>
      <c r="O222" s="110"/>
      <c r="P222" s="110">
        <f>M222</f>
        <v>199320</v>
      </c>
      <c r="Q222" s="110"/>
      <c r="R222" s="110"/>
    </row>
    <row r="223" spans="1:18" ht="11.25">
      <c r="A223" s="130" t="s">
        <v>22</v>
      </c>
      <c r="B223" s="131"/>
      <c r="C223" s="132"/>
      <c r="D223" s="64">
        <f t="shared" si="132"/>
        <v>101</v>
      </c>
      <c r="E223" s="64">
        <v>7</v>
      </c>
      <c r="F223" s="64">
        <v>2</v>
      </c>
      <c r="G223" s="65" t="s">
        <v>116</v>
      </c>
      <c r="H223" s="66">
        <v>240</v>
      </c>
      <c r="I223" s="67">
        <v>300</v>
      </c>
      <c r="J223" s="109">
        <f>J224</f>
        <v>6000</v>
      </c>
      <c r="K223" s="109">
        <f aca="true" t="shared" si="137" ref="K223:R223">K224</f>
        <v>0</v>
      </c>
      <c r="L223" s="109">
        <f t="shared" si="137"/>
        <v>0</v>
      </c>
      <c r="M223" s="109">
        <f t="shared" si="137"/>
        <v>0</v>
      </c>
      <c r="N223" s="109">
        <f t="shared" si="137"/>
        <v>0</v>
      </c>
      <c r="O223" s="109">
        <f t="shared" si="137"/>
        <v>0</v>
      </c>
      <c r="P223" s="109">
        <f t="shared" si="137"/>
        <v>0</v>
      </c>
      <c r="Q223" s="109">
        <f t="shared" si="137"/>
        <v>0</v>
      </c>
      <c r="R223" s="109">
        <f t="shared" si="137"/>
        <v>0</v>
      </c>
    </row>
    <row r="224" spans="1:18" ht="11.25">
      <c r="A224" s="192" t="s">
        <v>24</v>
      </c>
      <c r="B224" s="193"/>
      <c r="C224" s="194"/>
      <c r="D224" s="68">
        <f t="shared" si="132"/>
        <v>102</v>
      </c>
      <c r="E224" s="68">
        <v>7</v>
      </c>
      <c r="F224" s="68">
        <v>2</v>
      </c>
      <c r="G224" s="69" t="s">
        <v>116</v>
      </c>
      <c r="H224" s="6">
        <v>244</v>
      </c>
      <c r="I224" s="4">
        <v>340</v>
      </c>
      <c r="J224" s="110">
        <f>J225+J226</f>
        <v>6000</v>
      </c>
      <c r="K224" s="110">
        <f aca="true" t="shared" si="138" ref="K224:R224">K225+K226</f>
        <v>0</v>
      </c>
      <c r="L224" s="110">
        <f t="shared" si="138"/>
        <v>0</v>
      </c>
      <c r="M224" s="110">
        <f t="shared" si="138"/>
        <v>0</v>
      </c>
      <c r="N224" s="110">
        <f t="shared" si="138"/>
        <v>0</v>
      </c>
      <c r="O224" s="110">
        <f t="shared" si="138"/>
        <v>0</v>
      </c>
      <c r="P224" s="110">
        <f t="shared" si="138"/>
        <v>0</v>
      </c>
      <c r="Q224" s="110">
        <f t="shared" si="138"/>
        <v>0</v>
      </c>
      <c r="R224" s="110">
        <f t="shared" si="138"/>
        <v>0</v>
      </c>
    </row>
    <row r="225" spans="1:18" ht="11.25">
      <c r="A225" s="192" t="s">
        <v>210</v>
      </c>
      <c r="B225" s="193"/>
      <c r="C225" s="194"/>
      <c r="D225" s="68">
        <f t="shared" si="132"/>
        <v>103</v>
      </c>
      <c r="E225" s="61">
        <v>7</v>
      </c>
      <c r="F225" s="61">
        <v>2</v>
      </c>
      <c r="G225" s="69" t="s">
        <v>116</v>
      </c>
      <c r="H225" s="6">
        <v>244</v>
      </c>
      <c r="I225" s="4">
        <v>345</v>
      </c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1:18" ht="18" customHeight="1">
      <c r="A226" s="192" t="s">
        <v>123</v>
      </c>
      <c r="B226" s="193"/>
      <c r="C226" s="194"/>
      <c r="D226" s="68">
        <f t="shared" si="124"/>
        <v>104</v>
      </c>
      <c r="E226" s="61">
        <v>7</v>
      </c>
      <c r="F226" s="61">
        <v>2</v>
      </c>
      <c r="G226" s="69" t="s">
        <v>116</v>
      </c>
      <c r="H226" s="6">
        <v>244</v>
      </c>
      <c r="I226" s="4">
        <v>346</v>
      </c>
      <c r="J226" s="110">
        <f>ковид!D20</f>
        <v>6000</v>
      </c>
      <c r="K226" s="110"/>
      <c r="L226" s="110"/>
      <c r="M226" s="110"/>
      <c r="N226" s="110"/>
      <c r="O226" s="110"/>
      <c r="P226" s="110"/>
      <c r="Q226" s="110"/>
      <c r="R226" s="110"/>
    </row>
    <row r="227" spans="1:18" ht="18.75" customHeight="1">
      <c r="A227" s="198" t="s">
        <v>179</v>
      </c>
      <c r="B227" s="199"/>
      <c r="C227" s="200"/>
      <c r="D227" s="61">
        <f t="shared" si="124"/>
        <v>105</v>
      </c>
      <c r="E227" s="61">
        <v>7</v>
      </c>
      <c r="F227" s="61">
        <v>2</v>
      </c>
      <c r="G227" s="62" t="s">
        <v>197</v>
      </c>
      <c r="H227" s="63"/>
      <c r="I227" s="70"/>
      <c r="J227" s="108">
        <f>J228+J232+J236</f>
        <v>0</v>
      </c>
      <c r="K227" s="108">
        <f aca="true" t="shared" si="139" ref="K227:R227">K228+K232+K236</f>
        <v>0</v>
      </c>
      <c r="L227" s="108">
        <f t="shared" si="139"/>
        <v>0</v>
      </c>
      <c r="M227" s="108">
        <f t="shared" si="139"/>
        <v>6925870</v>
      </c>
      <c r="N227" s="108">
        <f t="shared" si="139"/>
        <v>0</v>
      </c>
      <c r="O227" s="108">
        <f t="shared" si="139"/>
        <v>0</v>
      </c>
      <c r="P227" s="108">
        <f t="shared" si="139"/>
        <v>7253240</v>
      </c>
      <c r="Q227" s="108">
        <f t="shared" si="139"/>
        <v>0</v>
      </c>
      <c r="R227" s="108">
        <f t="shared" si="139"/>
        <v>0</v>
      </c>
    </row>
    <row r="228" spans="1:18" s="125" customFormat="1" ht="30.75" customHeight="1">
      <c r="A228" s="195" t="s">
        <v>198</v>
      </c>
      <c r="B228" s="196"/>
      <c r="C228" s="197"/>
      <c r="D228" s="64">
        <f t="shared" si="124"/>
        <v>106</v>
      </c>
      <c r="E228" s="64">
        <v>7</v>
      </c>
      <c r="F228" s="64">
        <v>2</v>
      </c>
      <c r="G228" s="65" t="s">
        <v>199</v>
      </c>
      <c r="H228" s="66"/>
      <c r="I228" s="67"/>
      <c r="J228" s="109">
        <f>J229</f>
        <v>0</v>
      </c>
      <c r="K228" s="109">
        <f aca="true" t="shared" si="140" ref="K228:R228">K229</f>
        <v>0</v>
      </c>
      <c r="L228" s="109">
        <f t="shared" si="140"/>
        <v>0</v>
      </c>
      <c r="M228" s="109">
        <f t="shared" si="140"/>
        <v>5180200</v>
      </c>
      <c r="N228" s="109">
        <f t="shared" si="140"/>
        <v>0</v>
      </c>
      <c r="O228" s="109">
        <f t="shared" si="140"/>
        <v>0</v>
      </c>
      <c r="P228" s="109">
        <f t="shared" si="140"/>
        <v>5435410</v>
      </c>
      <c r="Q228" s="109">
        <f t="shared" si="140"/>
        <v>0</v>
      </c>
      <c r="R228" s="109">
        <f t="shared" si="140"/>
        <v>0</v>
      </c>
    </row>
    <row r="229" spans="1:18" ht="21.75" customHeight="1">
      <c r="A229" s="195" t="s">
        <v>15</v>
      </c>
      <c r="B229" s="196"/>
      <c r="C229" s="197"/>
      <c r="D229" s="64">
        <f t="shared" si="124"/>
        <v>107</v>
      </c>
      <c r="E229" s="64">
        <v>7</v>
      </c>
      <c r="F229" s="64">
        <v>2</v>
      </c>
      <c r="G229" s="65" t="s">
        <v>199</v>
      </c>
      <c r="H229" s="66">
        <v>110</v>
      </c>
      <c r="I229" s="67">
        <v>210</v>
      </c>
      <c r="J229" s="109">
        <f>J230+J231</f>
        <v>0</v>
      </c>
      <c r="K229" s="109">
        <f aca="true" t="shared" si="141" ref="K229:R229">K230+K231</f>
        <v>0</v>
      </c>
      <c r="L229" s="109">
        <f t="shared" si="141"/>
        <v>0</v>
      </c>
      <c r="M229" s="109">
        <f t="shared" si="141"/>
        <v>5180200</v>
      </c>
      <c r="N229" s="109">
        <f t="shared" si="141"/>
        <v>0</v>
      </c>
      <c r="O229" s="109">
        <f t="shared" si="141"/>
        <v>0</v>
      </c>
      <c r="P229" s="109">
        <f t="shared" si="141"/>
        <v>5435410</v>
      </c>
      <c r="Q229" s="109">
        <f t="shared" si="141"/>
        <v>0</v>
      </c>
      <c r="R229" s="109">
        <f t="shared" si="141"/>
        <v>0</v>
      </c>
    </row>
    <row r="230" spans="1:18" ht="11.25">
      <c r="A230" s="189" t="s">
        <v>16</v>
      </c>
      <c r="B230" s="190"/>
      <c r="C230" s="191"/>
      <c r="D230" s="68">
        <f t="shared" si="124"/>
        <v>108</v>
      </c>
      <c r="E230" s="61">
        <v>7</v>
      </c>
      <c r="F230" s="61">
        <v>2</v>
      </c>
      <c r="G230" s="69" t="s">
        <v>199</v>
      </c>
      <c r="H230" s="6">
        <v>111</v>
      </c>
      <c r="I230" s="4">
        <v>211</v>
      </c>
      <c r="J230" s="110"/>
      <c r="K230" s="110"/>
      <c r="L230" s="110"/>
      <c r="M230" s="110">
        <f>'шк об24'!D16</f>
        <v>3978648</v>
      </c>
      <c r="N230" s="110"/>
      <c r="O230" s="110"/>
      <c r="P230" s="110">
        <f>'шк об25'!D16</f>
        <v>4174662</v>
      </c>
      <c r="Q230" s="110"/>
      <c r="R230" s="110"/>
    </row>
    <row r="231" spans="1:18" ht="11.25">
      <c r="A231" s="192" t="s">
        <v>17</v>
      </c>
      <c r="B231" s="193"/>
      <c r="C231" s="194"/>
      <c r="D231" s="68">
        <f t="shared" si="124"/>
        <v>109</v>
      </c>
      <c r="E231" s="61">
        <v>7</v>
      </c>
      <c r="F231" s="61">
        <v>2</v>
      </c>
      <c r="G231" s="69" t="s">
        <v>199</v>
      </c>
      <c r="H231" s="6">
        <v>119</v>
      </c>
      <c r="I231" s="4">
        <v>213</v>
      </c>
      <c r="J231" s="110"/>
      <c r="K231" s="110"/>
      <c r="L231" s="110"/>
      <c r="M231" s="110">
        <f>'шк об24'!D31</f>
        <v>1201552</v>
      </c>
      <c r="N231" s="110"/>
      <c r="O231" s="110"/>
      <c r="P231" s="110">
        <f>'шк об25'!D31</f>
        <v>1260748</v>
      </c>
      <c r="Q231" s="110"/>
      <c r="R231" s="110"/>
    </row>
    <row r="232" spans="1:18" s="114" customFormat="1" ht="27.75" customHeight="1">
      <c r="A232" s="195" t="s">
        <v>200</v>
      </c>
      <c r="B232" s="196"/>
      <c r="C232" s="197"/>
      <c r="D232" s="64">
        <f t="shared" si="124"/>
        <v>110</v>
      </c>
      <c r="E232" s="64">
        <v>7</v>
      </c>
      <c r="F232" s="64">
        <v>2</v>
      </c>
      <c r="G232" s="65" t="s">
        <v>201</v>
      </c>
      <c r="H232" s="66"/>
      <c r="I232" s="67"/>
      <c r="J232" s="109">
        <f>J233</f>
        <v>0</v>
      </c>
      <c r="K232" s="109">
        <f aca="true" t="shared" si="142" ref="K232:R232">K233</f>
        <v>0</v>
      </c>
      <c r="L232" s="109">
        <f t="shared" si="142"/>
        <v>0</v>
      </c>
      <c r="M232" s="109">
        <f t="shared" si="142"/>
        <v>1464820</v>
      </c>
      <c r="N232" s="109">
        <f t="shared" si="142"/>
        <v>0</v>
      </c>
      <c r="O232" s="109">
        <f t="shared" si="142"/>
        <v>0</v>
      </c>
      <c r="P232" s="109">
        <f t="shared" si="142"/>
        <v>1536980</v>
      </c>
      <c r="Q232" s="109">
        <f t="shared" si="142"/>
        <v>0</v>
      </c>
      <c r="R232" s="109">
        <f t="shared" si="142"/>
        <v>0</v>
      </c>
    </row>
    <row r="233" spans="1:18" ht="20.25" customHeight="1">
      <c r="A233" s="195" t="s">
        <v>15</v>
      </c>
      <c r="B233" s="196"/>
      <c r="C233" s="197"/>
      <c r="D233" s="64">
        <f t="shared" si="124"/>
        <v>111</v>
      </c>
      <c r="E233" s="64">
        <v>7</v>
      </c>
      <c r="F233" s="64">
        <v>2</v>
      </c>
      <c r="G233" s="65" t="s">
        <v>201</v>
      </c>
      <c r="H233" s="66">
        <v>110</v>
      </c>
      <c r="I233" s="67">
        <v>210</v>
      </c>
      <c r="J233" s="109">
        <f>J234+J235</f>
        <v>0</v>
      </c>
      <c r="K233" s="109">
        <f aca="true" t="shared" si="143" ref="K233:R233">K234+K235</f>
        <v>0</v>
      </c>
      <c r="L233" s="109">
        <f t="shared" si="143"/>
        <v>0</v>
      </c>
      <c r="M233" s="109">
        <f t="shared" si="143"/>
        <v>1464820</v>
      </c>
      <c r="N233" s="109">
        <f t="shared" si="143"/>
        <v>0</v>
      </c>
      <c r="O233" s="109">
        <f t="shared" si="143"/>
        <v>0</v>
      </c>
      <c r="P233" s="109">
        <f t="shared" si="143"/>
        <v>1536980</v>
      </c>
      <c r="Q233" s="109">
        <f t="shared" si="143"/>
        <v>0</v>
      </c>
      <c r="R233" s="109">
        <f t="shared" si="143"/>
        <v>0</v>
      </c>
    </row>
    <row r="234" spans="1:18" ht="11.25">
      <c r="A234" s="189" t="s">
        <v>16</v>
      </c>
      <c r="B234" s="190"/>
      <c r="C234" s="191"/>
      <c r="D234" s="68">
        <f t="shared" si="124"/>
        <v>112</v>
      </c>
      <c r="E234" s="68">
        <v>7</v>
      </c>
      <c r="F234" s="68">
        <v>2</v>
      </c>
      <c r="G234" s="69" t="s">
        <v>201</v>
      </c>
      <c r="H234" s="6">
        <v>111</v>
      </c>
      <c r="I234" s="4">
        <v>211</v>
      </c>
      <c r="J234" s="110"/>
      <c r="K234" s="110"/>
      <c r="L234" s="110"/>
      <c r="M234" s="110">
        <f>'шк об24'!D19</f>
        <v>1125054</v>
      </c>
      <c r="N234" s="110"/>
      <c r="O234" s="110"/>
      <c r="P234" s="110">
        <f>'шк об25'!D19</f>
        <v>1180476</v>
      </c>
      <c r="Q234" s="110"/>
      <c r="R234" s="110"/>
    </row>
    <row r="235" spans="1:18" ht="11.25">
      <c r="A235" s="192" t="s">
        <v>17</v>
      </c>
      <c r="B235" s="193"/>
      <c r="C235" s="194"/>
      <c r="D235" s="68">
        <f t="shared" si="124"/>
        <v>113</v>
      </c>
      <c r="E235" s="68">
        <v>7</v>
      </c>
      <c r="F235" s="68">
        <v>2</v>
      </c>
      <c r="G235" s="69" t="s">
        <v>201</v>
      </c>
      <c r="H235" s="6">
        <v>119</v>
      </c>
      <c r="I235" s="4">
        <v>213</v>
      </c>
      <c r="J235" s="110"/>
      <c r="K235" s="110"/>
      <c r="L235" s="110"/>
      <c r="M235" s="110">
        <f>'шк об24'!D32</f>
        <v>339766</v>
      </c>
      <c r="N235" s="110"/>
      <c r="O235" s="110"/>
      <c r="P235" s="110">
        <f>'шк об25'!D32</f>
        <v>356504</v>
      </c>
      <c r="Q235" s="110"/>
      <c r="R235" s="110"/>
    </row>
    <row r="236" spans="1:18" s="125" customFormat="1" ht="28.5" customHeight="1">
      <c r="A236" s="195" t="s">
        <v>202</v>
      </c>
      <c r="B236" s="196"/>
      <c r="C236" s="197"/>
      <c r="D236" s="64">
        <f t="shared" si="124"/>
        <v>114</v>
      </c>
      <c r="E236" s="64">
        <v>7</v>
      </c>
      <c r="F236" s="64">
        <v>2</v>
      </c>
      <c r="G236" s="65" t="s">
        <v>203</v>
      </c>
      <c r="H236" s="66"/>
      <c r="I236" s="67"/>
      <c r="J236" s="109">
        <f>J237</f>
        <v>0</v>
      </c>
      <c r="K236" s="109">
        <f aca="true" t="shared" si="144" ref="K236:R236">K237</f>
        <v>0</v>
      </c>
      <c r="L236" s="109">
        <f t="shared" si="144"/>
        <v>0</v>
      </c>
      <c r="M236" s="109">
        <f t="shared" si="144"/>
        <v>280850</v>
      </c>
      <c r="N236" s="109">
        <f t="shared" si="144"/>
        <v>0</v>
      </c>
      <c r="O236" s="109">
        <f t="shared" si="144"/>
        <v>0</v>
      </c>
      <c r="P236" s="109">
        <f t="shared" si="144"/>
        <v>280850</v>
      </c>
      <c r="Q236" s="109">
        <f t="shared" si="144"/>
        <v>0</v>
      </c>
      <c r="R236" s="109">
        <f t="shared" si="144"/>
        <v>0</v>
      </c>
    </row>
    <row r="237" spans="1:18" ht="11.25">
      <c r="A237" s="130" t="s">
        <v>22</v>
      </c>
      <c r="B237" s="128"/>
      <c r="C237" s="129"/>
      <c r="D237" s="64">
        <f>D236+1</f>
        <v>115</v>
      </c>
      <c r="E237" s="64">
        <v>7</v>
      </c>
      <c r="F237" s="64">
        <v>2</v>
      </c>
      <c r="G237" s="65" t="s">
        <v>203</v>
      </c>
      <c r="H237" s="66">
        <v>240</v>
      </c>
      <c r="I237" s="67">
        <v>300</v>
      </c>
      <c r="J237" s="109">
        <f>J238</f>
        <v>0</v>
      </c>
      <c r="K237" s="109">
        <f aca="true" t="shared" si="145" ref="K237:R237">K238</f>
        <v>0</v>
      </c>
      <c r="L237" s="109">
        <f t="shared" si="145"/>
        <v>0</v>
      </c>
      <c r="M237" s="109">
        <f t="shared" si="145"/>
        <v>280850</v>
      </c>
      <c r="N237" s="109">
        <f t="shared" si="145"/>
        <v>0</v>
      </c>
      <c r="O237" s="109">
        <f t="shared" si="145"/>
        <v>0</v>
      </c>
      <c r="P237" s="109">
        <f t="shared" si="145"/>
        <v>280850</v>
      </c>
      <c r="Q237" s="109">
        <f t="shared" si="145"/>
        <v>0</v>
      </c>
      <c r="R237" s="109">
        <f t="shared" si="145"/>
        <v>0</v>
      </c>
    </row>
    <row r="238" spans="1:18" ht="11.25">
      <c r="A238" s="127" t="s">
        <v>23</v>
      </c>
      <c r="B238" s="128"/>
      <c r="C238" s="129"/>
      <c r="D238" s="68">
        <f t="shared" si="124"/>
        <v>116</v>
      </c>
      <c r="E238" s="68">
        <v>7</v>
      </c>
      <c r="F238" s="68">
        <v>2</v>
      </c>
      <c r="G238" s="69" t="s">
        <v>203</v>
      </c>
      <c r="H238" s="6">
        <v>244</v>
      </c>
      <c r="I238" s="4">
        <v>310</v>
      </c>
      <c r="J238" s="110"/>
      <c r="K238" s="110"/>
      <c r="L238" s="110"/>
      <c r="M238" s="110">
        <f>'шк об24'!D40</f>
        <v>280850</v>
      </c>
      <c r="N238" s="110"/>
      <c r="O238" s="110"/>
      <c r="P238" s="110">
        <f>'шк об25'!D42</f>
        <v>280850</v>
      </c>
      <c r="Q238" s="110"/>
      <c r="R238" s="110"/>
    </row>
    <row r="239" spans="1:18" s="125" customFormat="1" ht="30.75" customHeight="1">
      <c r="A239" s="195" t="s">
        <v>204</v>
      </c>
      <c r="B239" s="196"/>
      <c r="C239" s="197"/>
      <c r="D239" s="64">
        <f t="shared" si="124"/>
        <v>117</v>
      </c>
      <c r="E239" s="64">
        <v>7</v>
      </c>
      <c r="F239" s="64">
        <v>2</v>
      </c>
      <c r="G239" s="65" t="s">
        <v>205</v>
      </c>
      <c r="H239" s="66"/>
      <c r="I239" s="67"/>
      <c r="J239" s="109">
        <f>J240</f>
        <v>0</v>
      </c>
      <c r="K239" s="109">
        <f aca="true" t="shared" si="146" ref="K239:R240">K240</f>
        <v>0</v>
      </c>
      <c r="L239" s="109">
        <f t="shared" si="146"/>
        <v>0</v>
      </c>
      <c r="M239" s="109">
        <f t="shared" si="146"/>
        <v>482943</v>
      </c>
      <c r="N239" s="109">
        <f t="shared" si="146"/>
        <v>0</v>
      </c>
      <c r="O239" s="109">
        <f t="shared" si="146"/>
        <v>0</v>
      </c>
      <c r="P239" s="109">
        <f t="shared" si="146"/>
        <v>482943</v>
      </c>
      <c r="Q239" s="109">
        <f t="shared" si="146"/>
        <v>0</v>
      </c>
      <c r="R239" s="109">
        <f t="shared" si="146"/>
        <v>0</v>
      </c>
    </row>
    <row r="240" spans="1:18" ht="11.25">
      <c r="A240" s="130" t="s">
        <v>18</v>
      </c>
      <c r="B240" s="131"/>
      <c r="C240" s="132"/>
      <c r="D240" s="64">
        <f t="shared" si="124"/>
        <v>118</v>
      </c>
      <c r="E240" s="64">
        <v>7</v>
      </c>
      <c r="F240" s="64">
        <v>2</v>
      </c>
      <c r="G240" s="65" t="s">
        <v>205</v>
      </c>
      <c r="H240" s="66">
        <v>240</v>
      </c>
      <c r="I240" s="67">
        <v>220</v>
      </c>
      <c r="J240" s="109">
        <f>J241</f>
        <v>0</v>
      </c>
      <c r="K240" s="109">
        <f t="shared" si="146"/>
        <v>0</v>
      </c>
      <c r="L240" s="109">
        <f t="shared" si="146"/>
        <v>0</v>
      </c>
      <c r="M240" s="109">
        <f t="shared" si="146"/>
        <v>482943</v>
      </c>
      <c r="N240" s="109">
        <f t="shared" si="146"/>
        <v>0</v>
      </c>
      <c r="O240" s="109">
        <f t="shared" si="146"/>
        <v>0</v>
      </c>
      <c r="P240" s="109">
        <f t="shared" si="146"/>
        <v>482943</v>
      </c>
      <c r="Q240" s="109">
        <f t="shared" si="146"/>
        <v>0</v>
      </c>
      <c r="R240" s="109">
        <f t="shared" si="146"/>
        <v>0</v>
      </c>
    </row>
    <row r="241" spans="1:18" ht="11.25">
      <c r="A241" s="127" t="s">
        <v>21</v>
      </c>
      <c r="B241" s="128"/>
      <c r="C241" s="129"/>
      <c r="D241" s="68">
        <f aca="true" t="shared" si="147" ref="D241:D249">D240+1</f>
        <v>119</v>
      </c>
      <c r="E241" s="68">
        <v>7</v>
      </c>
      <c r="F241" s="68">
        <v>2</v>
      </c>
      <c r="G241" s="69" t="s">
        <v>205</v>
      </c>
      <c r="H241" s="6">
        <v>244</v>
      </c>
      <c r="I241" s="4">
        <v>226</v>
      </c>
      <c r="J241" s="110"/>
      <c r="K241" s="110"/>
      <c r="L241" s="110"/>
      <c r="M241" s="110">
        <f>'питан24-25'!G15</f>
        <v>482943</v>
      </c>
      <c r="N241" s="110"/>
      <c r="O241" s="110"/>
      <c r="P241" s="110">
        <f>M241</f>
        <v>482943</v>
      </c>
      <c r="Q241" s="110"/>
      <c r="R241" s="110"/>
    </row>
    <row r="242" spans="1:18" s="125" customFormat="1" ht="34.5" customHeight="1">
      <c r="A242" s="195" t="s">
        <v>294</v>
      </c>
      <c r="B242" s="196"/>
      <c r="C242" s="197"/>
      <c r="D242" s="64">
        <f t="shared" si="147"/>
        <v>120</v>
      </c>
      <c r="E242" s="64">
        <v>7</v>
      </c>
      <c r="F242" s="64">
        <v>2</v>
      </c>
      <c r="G242" s="65" t="s">
        <v>301</v>
      </c>
      <c r="H242" s="66"/>
      <c r="I242" s="67"/>
      <c r="J242" s="160">
        <f aca="true" t="shared" si="148" ref="J242:R243">J243</f>
        <v>0</v>
      </c>
      <c r="K242" s="160">
        <f t="shared" si="148"/>
        <v>0</v>
      </c>
      <c r="L242" s="160">
        <f t="shared" si="148"/>
        <v>0</v>
      </c>
      <c r="M242" s="160">
        <f t="shared" si="148"/>
        <v>526316</v>
      </c>
      <c r="N242" s="160">
        <f t="shared" si="148"/>
        <v>0</v>
      </c>
      <c r="O242" s="160">
        <f t="shared" si="148"/>
        <v>0</v>
      </c>
      <c r="P242" s="160">
        <f t="shared" si="148"/>
        <v>526316</v>
      </c>
      <c r="Q242" s="160">
        <f t="shared" si="148"/>
        <v>0</v>
      </c>
      <c r="R242" s="160">
        <f t="shared" si="148"/>
        <v>0</v>
      </c>
    </row>
    <row r="243" spans="1:18" s="125" customFormat="1" ht="10.5">
      <c r="A243" s="130" t="s">
        <v>18</v>
      </c>
      <c r="B243" s="131"/>
      <c r="C243" s="132"/>
      <c r="D243" s="64">
        <f t="shared" si="147"/>
        <v>121</v>
      </c>
      <c r="E243" s="64">
        <v>7</v>
      </c>
      <c r="F243" s="64">
        <v>2</v>
      </c>
      <c r="G243" s="65" t="s">
        <v>301</v>
      </c>
      <c r="H243" s="66">
        <v>240</v>
      </c>
      <c r="I243" s="67">
        <v>220</v>
      </c>
      <c r="J243" s="160">
        <f t="shared" si="148"/>
        <v>0</v>
      </c>
      <c r="K243" s="160">
        <f t="shared" si="148"/>
        <v>0</v>
      </c>
      <c r="L243" s="160">
        <f t="shared" si="148"/>
        <v>0</v>
      </c>
      <c r="M243" s="160">
        <f t="shared" si="148"/>
        <v>526316</v>
      </c>
      <c r="N243" s="160">
        <f t="shared" si="148"/>
        <v>0</v>
      </c>
      <c r="O243" s="160">
        <f t="shared" si="148"/>
        <v>0</v>
      </c>
      <c r="P243" s="160">
        <f t="shared" si="148"/>
        <v>526316</v>
      </c>
      <c r="Q243" s="160">
        <f t="shared" si="148"/>
        <v>0</v>
      </c>
      <c r="R243" s="160">
        <f t="shared" si="148"/>
        <v>0</v>
      </c>
    </row>
    <row r="244" spans="1:18" ht="11.25">
      <c r="A244" s="127" t="s">
        <v>169</v>
      </c>
      <c r="B244" s="128"/>
      <c r="C244" s="129"/>
      <c r="D244" s="68">
        <f t="shared" si="147"/>
        <v>122</v>
      </c>
      <c r="E244" s="68">
        <v>7</v>
      </c>
      <c r="F244" s="68">
        <v>2</v>
      </c>
      <c r="G244" s="69" t="s">
        <v>301</v>
      </c>
      <c r="H244" s="6">
        <v>244</v>
      </c>
      <c r="I244" s="4">
        <v>225</v>
      </c>
      <c r="J244" s="161"/>
      <c r="K244" s="110"/>
      <c r="L244" s="110"/>
      <c r="M244" s="110">
        <f>'осв приб'!G21</f>
        <v>526316</v>
      </c>
      <c r="N244" s="110"/>
      <c r="O244" s="110"/>
      <c r="P244" s="110">
        <f>M244</f>
        <v>526316</v>
      </c>
      <c r="Q244" s="110"/>
      <c r="R244" s="110"/>
    </row>
    <row r="245" spans="1:18" ht="45.75" customHeight="1">
      <c r="A245" s="195" t="s">
        <v>194</v>
      </c>
      <c r="B245" s="196"/>
      <c r="C245" s="197"/>
      <c r="D245" s="64">
        <f t="shared" si="147"/>
        <v>123</v>
      </c>
      <c r="E245" s="64">
        <v>7</v>
      </c>
      <c r="F245" s="64">
        <v>2</v>
      </c>
      <c r="G245" s="65" t="s">
        <v>232</v>
      </c>
      <c r="H245" s="66"/>
      <c r="I245" s="67"/>
      <c r="J245" s="109">
        <f>J246</f>
        <v>0</v>
      </c>
      <c r="K245" s="109">
        <f aca="true" t="shared" si="149" ref="K245:R246">K246</f>
        <v>0</v>
      </c>
      <c r="L245" s="109">
        <f t="shared" si="149"/>
        <v>0</v>
      </c>
      <c r="M245" s="109">
        <f t="shared" si="149"/>
        <v>1079949</v>
      </c>
      <c r="N245" s="109">
        <f t="shared" si="149"/>
        <v>0</v>
      </c>
      <c r="O245" s="109">
        <f t="shared" si="149"/>
        <v>0</v>
      </c>
      <c r="P245" s="109">
        <f t="shared" si="149"/>
        <v>1079949</v>
      </c>
      <c r="Q245" s="109">
        <f t="shared" si="149"/>
        <v>0</v>
      </c>
      <c r="R245" s="109">
        <f t="shared" si="149"/>
        <v>0</v>
      </c>
    </row>
    <row r="246" spans="1:18" ht="11.25">
      <c r="A246" s="130" t="s">
        <v>18</v>
      </c>
      <c r="B246" s="131"/>
      <c r="C246" s="132"/>
      <c r="D246" s="64">
        <f t="shared" si="147"/>
        <v>124</v>
      </c>
      <c r="E246" s="64">
        <v>7</v>
      </c>
      <c r="F246" s="64">
        <v>2</v>
      </c>
      <c r="G246" s="65" t="s">
        <v>232</v>
      </c>
      <c r="H246" s="66">
        <v>240</v>
      </c>
      <c r="I246" s="67">
        <v>220</v>
      </c>
      <c r="J246" s="109">
        <f>J247</f>
        <v>0</v>
      </c>
      <c r="K246" s="109">
        <f t="shared" si="149"/>
        <v>0</v>
      </c>
      <c r="L246" s="109">
        <f t="shared" si="149"/>
        <v>0</v>
      </c>
      <c r="M246" s="109">
        <f t="shared" si="149"/>
        <v>1079949</v>
      </c>
      <c r="N246" s="109">
        <f t="shared" si="149"/>
        <v>0</v>
      </c>
      <c r="O246" s="109">
        <f t="shared" si="149"/>
        <v>0</v>
      </c>
      <c r="P246" s="109">
        <f t="shared" si="149"/>
        <v>1079949</v>
      </c>
      <c r="Q246" s="109">
        <f t="shared" si="149"/>
        <v>0</v>
      </c>
      <c r="R246" s="109">
        <f t="shared" si="149"/>
        <v>0</v>
      </c>
    </row>
    <row r="247" spans="1:18" ht="11.25">
      <c r="A247" s="192" t="s">
        <v>21</v>
      </c>
      <c r="B247" s="193"/>
      <c r="C247" s="194"/>
      <c r="D247" s="68">
        <f t="shared" si="147"/>
        <v>125</v>
      </c>
      <c r="E247" s="68">
        <v>7</v>
      </c>
      <c r="F247" s="68">
        <v>2</v>
      </c>
      <c r="G247" s="69" t="s">
        <v>232</v>
      </c>
      <c r="H247" s="6">
        <v>244</v>
      </c>
      <c r="I247" s="4">
        <v>226</v>
      </c>
      <c r="J247" s="110"/>
      <c r="K247" s="110"/>
      <c r="L247" s="110"/>
      <c r="M247" s="110">
        <f>'питан24-25'!G17</f>
        <v>1079949</v>
      </c>
      <c r="N247" s="110"/>
      <c r="O247" s="110"/>
      <c r="P247" s="110">
        <f>M247</f>
        <v>1079949</v>
      </c>
      <c r="Q247" s="110"/>
      <c r="R247" s="110"/>
    </row>
    <row r="248" spans="1:18" s="124" customFormat="1" ht="11.25">
      <c r="A248" s="143" t="s">
        <v>206</v>
      </c>
      <c r="B248" s="139"/>
      <c r="C248" s="140"/>
      <c r="D248" s="61">
        <f t="shared" si="147"/>
        <v>126</v>
      </c>
      <c r="E248" s="61">
        <v>7</v>
      </c>
      <c r="F248" s="61">
        <v>3</v>
      </c>
      <c r="G248" s="62"/>
      <c r="H248" s="63"/>
      <c r="I248" s="70"/>
      <c r="J248" s="162">
        <f aca="true" t="shared" si="150" ref="J248:R248">J249+J262</f>
        <v>105462</v>
      </c>
      <c r="K248" s="108">
        <f t="shared" si="150"/>
        <v>0</v>
      </c>
      <c r="L248" s="108">
        <f t="shared" si="150"/>
        <v>0</v>
      </c>
      <c r="M248" s="108">
        <f t="shared" si="150"/>
        <v>105462</v>
      </c>
      <c r="N248" s="108">
        <f t="shared" si="150"/>
        <v>0</v>
      </c>
      <c r="O248" s="108">
        <f t="shared" si="150"/>
        <v>0</v>
      </c>
      <c r="P248" s="108">
        <f t="shared" si="150"/>
        <v>105462</v>
      </c>
      <c r="Q248" s="108">
        <f t="shared" si="150"/>
        <v>0</v>
      </c>
      <c r="R248" s="108">
        <f t="shared" si="150"/>
        <v>0</v>
      </c>
    </row>
    <row r="249" spans="1:18" ht="22.5" customHeight="1">
      <c r="A249" s="204" t="s">
        <v>207</v>
      </c>
      <c r="B249" s="205"/>
      <c r="C249" s="206"/>
      <c r="D249" s="103">
        <f t="shared" si="147"/>
        <v>127</v>
      </c>
      <c r="E249" s="103">
        <v>7</v>
      </c>
      <c r="F249" s="103">
        <v>3</v>
      </c>
      <c r="G249" s="104" t="s">
        <v>67</v>
      </c>
      <c r="H249" s="112"/>
      <c r="I249" s="113"/>
      <c r="J249" s="163">
        <f>J250</f>
        <v>105462</v>
      </c>
      <c r="K249" s="107">
        <f aca="true" t="shared" si="151" ref="K249:R251">K250</f>
        <v>0</v>
      </c>
      <c r="L249" s="107">
        <f t="shared" si="151"/>
        <v>0</v>
      </c>
      <c r="M249" s="107">
        <f t="shared" si="151"/>
        <v>0</v>
      </c>
      <c r="N249" s="107">
        <f t="shared" si="151"/>
        <v>0</v>
      </c>
      <c r="O249" s="107">
        <f t="shared" si="151"/>
        <v>0</v>
      </c>
      <c r="P249" s="107">
        <f t="shared" si="151"/>
        <v>0</v>
      </c>
      <c r="Q249" s="107">
        <f t="shared" si="151"/>
        <v>0</v>
      </c>
      <c r="R249" s="107">
        <f t="shared" si="151"/>
        <v>0</v>
      </c>
    </row>
    <row r="250" spans="1:18" ht="18.75" customHeight="1">
      <c r="A250" s="198" t="s">
        <v>160</v>
      </c>
      <c r="B250" s="199"/>
      <c r="C250" s="200"/>
      <c r="D250" s="61">
        <f t="shared" si="124"/>
        <v>128</v>
      </c>
      <c r="E250" s="61">
        <v>7</v>
      </c>
      <c r="F250" s="61">
        <v>3</v>
      </c>
      <c r="G250" s="62" t="s">
        <v>161</v>
      </c>
      <c r="H250" s="63"/>
      <c r="I250" s="70"/>
      <c r="J250" s="108">
        <f>J251</f>
        <v>105462</v>
      </c>
      <c r="K250" s="108">
        <f t="shared" si="151"/>
        <v>0</v>
      </c>
      <c r="L250" s="108">
        <f t="shared" si="151"/>
        <v>0</v>
      </c>
      <c r="M250" s="108">
        <f t="shared" si="151"/>
        <v>0</v>
      </c>
      <c r="N250" s="108">
        <f t="shared" si="151"/>
        <v>0</v>
      </c>
      <c r="O250" s="108">
        <f t="shared" si="151"/>
        <v>0</v>
      </c>
      <c r="P250" s="108">
        <f t="shared" si="151"/>
        <v>0</v>
      </c>
      <c r="Q250" s="108">
        <f t="shared" si="151"/>
        <v>0</v>
      </c>
      <c r="R250" s="108">
        <f t="shared" si="151"/>
        <v>0</v>
      </c>
    </row>
    <row r="251" spans="1:18" s="124" customFormat="1" ht="11.25">
      <c r="A251" s="143" t="s">
        <v>162</v>
      </c>
      <c r="B251" s="139"/>
      <c r="C251" s="140"/>
      <c r="D251" s="61">
        <f>D250+1</f>
        <v>129</v>
      </c>
      <c r="E251" s="61">
        <v>7</v>
      </c>
      <c r="F251" s="61">
        <v>3</v>
      </c>
      <c r="G251" s="62" t="s">
        <v>163</v>
      </c>
      <c r="H251" s="63"/>
      <c r="I251" s="70"/>
      <c r="J251" s="162">
        <f>J252</f>
        <v>105462</v>
      </c>
      <c r="K251" s="162">
        <f t="shared" si="151"/>
        <v>0</v>
      </c>
      <c r="L251" s="162">
        <f t="shared" si="151"/>
        <v>0</v>
      </c>
      <c r="M251" s="162">
        <f t="shared" si="151"/>
        <v>0</v>
      </c>
      <c r="N251" s="162">
        <f t="shared" si="151"/>
        <v>0</v>
      </c>
      <c r="O251" s="162">
        <f t="shared" si="151"/>
        <v>0</v>
      </c>
      <c r="P251" s="162">
        <f t="shared" si="151"/>
        <v>0</v>
      </c>
      <c r="Q251" s="162">
        <f t="shared" si="151"/>
        <v>0</v>
      </c>
      <c r="R251" s="162">
        <f t="shared" si="151"/>
        <v>0</v>
      </c>
    </row>
    <row r="252" spans="1:18" s="125" customFormat="1" ht="21.75" customHeight="1">
      <c r="A252" s="195" t="s">
        <v>208</v>
      </c>
      <c r="B252" s="196"/>
      <c r="C252" s="197"/>
      <c r="D252" s="64">
        <f>D251+1</f>
        <v>130</v>
      </c>
      <c r="E252" s="64">
        <v>7</v>
      </c>
      <c r="F252" s="64">
        <v>3</v>
      </c>
      <c r="G252" s="65" t="s">
        <v>209</v>
      </c>
      <c r="H252" s="66"/>
      <c r="I252" s="67"/>
      <c r="J252" s="160">
        <f>J253+J256+J258</f>
        <v>105462</v>
      </c>
      <c r="K252" s="160">
        <f aca="true" t="shared" si="152" ref="K252:R252">K253+K256+K258</f>
        <v>0</v>
      </c>
      <c r="L252" s="160">
        <f t="shared" si="152"/>
        <v>0</v>
      </c>
      <c r="M252" s="160">
        <f t="shared" si="152"/>
        <v>0</v>
      </c>
      <c r="N252" s="160">
        <f t="shared" si="152"/>
        <v>0</v>
      </c>
      <c r="O252" s="160">
        <f t="shared" si="152"/>
        <v>0</v>
      </c>
      <c r="P252" s="160">
        <f t="shared" si="152"/>
        <v>0</v>
      </c>
      <c r="Q252" s="160">
        <f t="shared" si="152"/>
        <v>0</v>
      </c>
      <c r="R252" s="160">
        <f t="shared" si="152"/>
        <v>0</v>
      </c>
    </row>
    <row r="253" spans="1:18" ht="21" customHeight="1">
      <c r="A253" s="195" t="s">
        <v>15</v>
      </c>
      <c r="B253" s="196"/>
      <c r="C253" s="197"/>
      <c r="D253" s="64">
        <f t="shared" si="124"/>
        <v>131</v>
      </c>
      <c r="E253" s="64">
        <v>7</v>
      </c>
      <c r="F253" s="64">
        <v>3</v>
      </c>
      <c r="G253" s="65" t="s">
        <v>209</v>
      </c>
      <c r="H253" s="66">
        <v>110</v>
      </c>
      <c r="I253" s="67">
        <v>210</v>
      </c>
      <c r="J253" s="160">
        <f>J254+J255</f>
        <v>58608</v>
      </c>
      <c r="K253" s="109">
        <f aca="true" t="shared" si="153" ref="K253:R253">K254+K255</f>
        <v>0</v>
      </c>
      <c r="L253" s="109">
        <f t="shared" si="153"/>
        <v>0</v>
      </c>
      <c r="M253" s="109">
        <f t="shared" si="153"/>
        <v>0</v>
      </c>
      <c r="N253" s="109">
        <f t="shared" si="153"/>
        <v>0</v>
      </c>
      <c r="O253" s="109">
        <f t="shared" si="153"/>
        <v>0</v>
      </c>
      <c r="P253" s="109">
        <f t="shared" si="153"/>
        <v>0</v>
      </c>
      <c r="Q253" s="109">
        <f t="shared" si="153"/>
        <v>0</v>
      </c>
      <c r="R253" s="109">
        <f t="shared" si="153"/>
        <v>0</v>
      </c>
    </row>
    <row r="254" spans="1:18" ht="11.25">
      <c r="A254" s="189" t="s">
        <v>16</v>
      </c>
      <c r="B254" s="190"/>
      <c r="C254" s="191"/>
      <c r="D254" s="68">
        <f t="shared" si="124"/>
        <v>132</v>
      </c>
      <c r="E254" s="68">
        <v>7</v>
      </c>
      <c r="F254" s="68">
        <v>3</v>
      </c>
      <c r="G254" s="69" t="s">
        <v>209</v>
      </c>
      <c r="H254" s="6">
        <v>111</v>
      </c>
      <c r="I254" s="4">
        <v>211</v>
      </c>
      <c r="J254" s="161">
        <f>'фин грам'!D15</f>
        <v>45014</v>
      </c>
      <c r="K254" s="110"/>
      <c r="L254" s="110"/>
      <c r="M254" s="110"/>
      <c r="N254" s="110"/>
      <c r="O254" s="110"/>
      <c r="P254" s="110"/>
      <c r="Q254" s="110"/>
      <c r="R254" s="110"/>
    </row>
    <row r="255" spans="1:18" ht="11.25">
      <c r="A255" s="192" t="s">
        <v>17</v>
      </c>
      <c r="B255" s="193"/>
      <c r="C255" s="194"/>
      <c r="D255" s="68">
        <f t="shared" si="124"/>
        <v>133</v>
      </c>
      <c r="E255" s="68">
        <v>7</v>
      </c>
      <c r="F255" s="68">
        <v>3</v>
      </c>
      <c r="G255" s="69" t="s">
        <v>209</v>
      </c>
      <c r="H255" s="6">
        <v>119</v>
      </c>
      <c r="I255" s="4">
        <v>213</v>
      </c>
      <c r="J255" s="161">
        <f>'фин грам'!D36</f>
        <v>13594</v>
      </c>
      <c r="K255" s="110"/>
      <c r="L255" s="110"/>
      <c r="M255" s="110"/>
      <c r="N255" s="110"/>
      <c r="O255" s="110"/>
      <c r="P255" s="110"/>
      <c r="Q255" s="110"/>
      <c r="R255" s="110"/>
    </row>
    <row r="256" spans="1:18" ht="11.25">
      <c r="A256" s="130" t="s">
        <v>18</v>
      </c>
      <c r="B256" s="128"/>
      <c r="C256" s="129"/>
      <c r="D256" s="64">
        <f t="shared" si="124"/>
        <v>134</v>
      </c>
      <c r="E256" s="64">
        <v>7</v>
      </c>
      <c r="F256" s="64">
        <v>3</v>
      </c>
      <c r="G256" s="65" t="s">
        <v>209</v>
      </c>
      <c r="H256" s="66">
        <v>240</v>
      </c>
      <c r="I256" s="67">
        <v>220</v>
      </c>
      <c r="J256" s="109">
        <f>J257</f>
        <v>19656</v>
      </c>
      <c r="K256" s="109">
        <f aca="true" t="shared" si="154" ref="K256:R256">K257</f>
        <v>0</v>
      </c>
      <c r="L256" s="109">
        <f t="shared" si="154"/>
        <v>0</v>
      </c>
      <c r="M256" s="109">
        <f t="shared" si="154"/>
        <v>0</v>
      </c>
      <c r="N256" s="109">
        <f t="shared" si="154"/>
        <v>0</v>
      </c>
      <c r="O256" s="109">
        <f t="shared" si="154"/>
        <v>0</v>
      </c>
      <c r="P256" s="109">
        <f t="shared" si="154"/>
        <v>0</v>
      </c>
      <c r="Q256" s="109">
        <f t="shared" si="154"/>
        <v>0</v>
      </c>
      <c r="R256" s="109">
        <f t="shared" si="154"/>
        <v>0</v>
      </c>
    </row>
    <row r="257" spans="1:18" ht="11.25">
      <c r="A257" s="127" t="s">
        <v>21</v>
      </c>
      <c r="B257" s="128"/>
      <c r="C257" s="129"/>
      <c r="D257" s="68">
        <f t="shared" si="124"/>
        <v>135</v>
      </c>
      <c r="E257" s="68">
        <v>7</v>
      </c>
      <c r="F257" s="68">
        <v>3</v>
      </c>
      <c r="G257" s="69" t="s">
        <v>209</v>
      </c>
      <c r="H257" s="6">
        <v>244</v>
      </c>
      <c r="I257" s="4">
        <v>226</v>
      </c>
      <c r="J257" s="110">
        <f>'фин грам'!F54</f>
        <v>19656</v>
      </c>
      <c r="K257" s="110"/>
      <c r="L257" s="110"/>
      <c r="M257" s="110"/>
      <c r="N257" s="110"/>
      <c r="O257" s="110"/>
      <c r="P257" s="110"/>
      <c r="Q257" s="110"/>
      <c r="R257" s="110"/>
    </row>
    <row r="258" spans="1:18" ht="11.25">
      <c r="A258" s="130" t="s">
        <v>22</v>
      </c>
      <c r="B258" s="128"/>
      <c r="C258" s="129"/>
      <c r="D258" s="64">
        <f t="shared" si="124"/>
        <v>136</v>
      </c>
      <c r="E258" s="64">
        <v>7</v>
      </c>
      <c r="F258" s="64">
        <v>3</v>
      </c>
      <c r="G258" s="65" t="s">
        <v>209</v>
      </c>
      <c r="H258" s="66">
        <v>240</v>
      </c>
      <c r="I258" s="67">
        <v>300</v>
      </c>
      <c r="J258" s="160">
        <f>J260+J259</f>
        <v>27198</v>
      </c>
      <c r="K258" s="160">
        <f aca="true" t="shared" si="155" ref="K258:R258">K260+K259</f>
        <v>0</v>
      </c>
      <c r="L258" s="160">
        <f t="shared" si="155"/>
        <v>0</v>
      </c>
      <c r="M258" s="160">
        <f t="shared" si="155"/>
        <v>0</v>
      </c>
      <c r="N258" s="160">
        <f t="shared" si="155"/>
        <v>0</v>
      </c>
      <c r="O258" s="160">
        <f t="shared" si="155"/>
        <v>0</v>
      </c>
      <c r="P258" s="160">
        <f t="shared" si="155"/>
        <v>0</v>
      </c>
      <c r="Q258" s="160">
        <f t="shared" si="155"/>
        <v>0</v>
      </c>
      <c r="R258" s="160">
        <f t="shared" si="155"/>
        <v>0</v>
      </c>
    </row>
    <row r="259" spans="1:18" ht="11.25">
      <c r="A259" s="127" t="s">
        <v>23</v>
      </c>
      <c r="B259" s="128"/>
      <c r="C259" s="129"/>
      <c r="D259" s="68">
        <f>D258+1</f>
        <v>137</v>
      </c>
      <c r="E259" s="68">
        <v>7</v>
      </c>
      <c r="F259" s="68">
        <v>3</v>
      </c>
      <c r="G259" s="69" t="s">
        <v>209</v>
      </c>
      <c r="H259" s="6">
        <v>244</v>
      </c>
      <c r="I259" s="4">
        <v>310</v>
      </c>
      <c r="J259" s="161">
        <f>'фин грам'!F63</f>
        <v>9600</v>
      </c>
      <c r="K259" s="161"/>
      <c r="L259" s="161"/>
      <c r="M259" s="161"/>
      <c r="N259" s="161"/>
      <c r="O259" s="161"/>
      <c r="P259" s="161"/>
      <c r="Q259" s="161"/>
      <c r="R259" s="161"/>
    </row>
    <row r="260" spans="1:18" ht="11.25">
      <c r="A260" s="192" t="s">
        <v>24</v>
      </c>
      <c r="B260" s="193"/>
      <c r="C260" s="194"/>
      <c r="D260" s="68">
        <f>D259+1</f>
        <v>138</v>
      </c>
      <c r="E260" s="68">
        <v>7</v>
      </c>
      <c r="F260" s="68">
        <v>3</v>
      </c>
      <c r="G260" s="69" t="s">
        <v>209</v>
      </c>
      <c r="H260" s="6">
        <v>244</v>
      </c>
      <c r="I260" s="4">
        <v>340</v>
      </c>
      <c r="J260" s="161">
        <f>J261</f>
        <v>17598</v>
      </c>
      <c r="K260" s="161">
        <f aca="true" t="shared" si="156" ref="K260:R260">K261</f>
        <v>0</v>
      </c>
      <c r="L260" s="161">
        <f t="shared" si="156"/>
        <v>0</v>
      </c>
      <c r="M260" s="161">
        <f t="shared" si="156"/>
        <v>0</v>
      </c>
      <c r="N260" s="161">
        <f t="shared" si="156"/>
        <v>0</v>
      </c>
      <c r="O260" s="161">
        <f t="shared" si="156"/>
        <v>0</v>
      </c>
      <c r="P260" s="161">
        <f t="shared" si="156"/>
        <v>0</v>
      </c>
      <c r="Q260" s="161">
        <f t="shared" si="156"/>
        <v>0</v>
      </c>
      <c r="R260" s="161">
        <f t="shared" si="156"/>
        <v>0</v>
      </c>
    </row>
    <row r="261" spans="1:18" ht="21" customHeight="1">
      <c r="A261" s="192" t="s">
        <v>123</v>
      </c>
      <c r="B261" s="193"/>
      <c r="C261" s="194"/>
      <c r="D261" s="68">
        <f>D260+1</f>
        <v>139</v>
      </c>
      <c r="E261" s="68">
        <v>7</v>
      </c>
      <c r="F261" s="68">
        <v>3</v>
      </c>
      <c r="G261" s="69" t="s">
        <v>209</v>
      </c>
      <c r="H261" s="6">
        <v>244</v>
      </c>
      <c r="I261" s="4">
        <v>346</v>
      </c>
      <c r="J261" s="161">
        <f>'фин грам'!D75</f>
        <v>17598</v>
      </c>
      <c r="K261" s="110"/>
      <c r="L261" s="110"/>
      <c r="M261" s="110"/>
      <c r="N261" s="110"/>
      <c r="O261" s="110"/>
      <c r="P261" s="110"/>
      <c r="Q261" s="110"/>
      <c r="R261" s="110"/>
    </row>
    <row r="262" spans="1:18" s="124" customFormat="1" ht="18.75" customHeight="1">
      <c r="A262" s="204" t="s">
        <v>111</v>
      </c>
      <c r="B262" s="205"/>
      <c r="C262" s="206"/>
      <c r="D262" s="103">
        <f>D261+1</f>
        <v>140</v>
      </c>
      <c r="E262" s="103">
        <v>7</v>
      </c>
      <c r="F262" s="103">
        <v>3</v>
      </c>
      <c r="G262" s="104" t="s">
        <v>113</v>
      </c>
      <c r="H262" s="112"/>
      <c r="I262" s="113"/>
      <c r="J262" s="107">
        <f>J263</f>
        <v>0</v>
      </c>
      <c r="K262" s="107">
        <f aca="true" t="shared" si="157" ref="K262:R262">K263</f>
        <v>0</v>
      </c>
      <c r="L262" s="107">
        <f t="shared" si="157"/>
        <v>0</v>
      </c>
      <c r="M262" s="107">
        <f t="shared" si="157"/>
        <v>105462</v>
      </c>
      <c r="N262" s="107">
        <f t="shared" si="157"/>
        <v>0</v>
      </c>
      <c r="O262" s="107">
        <f t="shared" si="157"/>
        <v>0</v>
      </c>
      <c r="P262" s="107">
        <f t="shared" si="157"/>
        <v>105462</v>
      </c>
      <c r="Q262" s="107">
        <f t="shared" si="157"/>
        <v>0</v>
      </c>
      <c r="R262" s="107">
        <f t="shared" si="157"/>
        <v>0</v>
      </c>
    </row>
    <row r="263" spans="1:18" s="125" customFormat="1" ht="20.25" customHeight="1">
      <c r="A263" s="195" t="s">
        <v>124</v>
      </c>
      <c r="B263" s="196"/>
      <c r="C263" s="197"/>
      <c r="D263" s="64">
        <f t="shared" si="124"/>
        <v>141</v>
      </c>
      <c r="E263" s="64">
        <v>7</v>
      </c>
      <c r="F263" s="64">
        <v>3</v>
      </c>
      <c r="G263" s="65" t="s">
        <v>125</v>
      </c>
      <c r="H263" s="66"/>
      <c r="I263" s="67"/>
      <c r="J263" s="109">
        <f>J264+J267+J269</f>
        <v>0</v>
      </c>
      <c r="K263" s="109">
        <f aca="true" t="shared" si="158" ref="K263:R263">K264+K267+K269</f>
        <v>0</v>
      </c>
      <c r="L263" s="109">
        <f t="shared" si="158"/>
        <v>0</v>
      </c>
      <c r="M263" s="109">
        <f t="shared" si="158"/>
        <v>105462</v>
      </c>
      <c r="N263" s="109">
        <f t="shared" si="158"/>
        <v>0</v>
      </c>
      <c r="O263" s="109">
        <f t="shared" si="158"/>
        <v>0</v>
      </c>
      <c r="P263" s="109">
        <f t="shared" si="158"/>
        <v>105462</v>
      </c>
      <c r="Q263" s="109">
        <f t="shared" si="158"/>
        <v>0</v>
      </c>
      <c r="R263" s="109">
        <f t="shared" si="158"/>
        <v>0</v>
      </c>
    </row>
    <row r="264" spans="1:18" ht="21.75" customHeight="1">
      <c r="A264" s="195" t="s">
        <v>15</v>
      </c>
      <c r="B264" s="196"/>
      <c r="C264" s="197"/>
      <c r="D264" s="64">
        <f t="shared" si="124"/>
        <v>142</v>
      </c>
      <c r="E264" s="64">
        <v>7</v>
      </c>
      <c r="F264" s="64">
        <v>3</v>
      </c>
      <c r="G264" s="65" t="s">
        <v>125</v>
      </c>
      <c r="H264" s="66">
        <v>110</v>
      </c>
      <c r="I264" s="67">
        <v>210</v>
      </c>
      <c r="J264" s="109">
        <f>J265+J266</f>
        <v>0</v>
      </c>
      <c r="K264" s="109">
        <f aca="true" t="shared" si="159" ref="K264:R264">K265+K266</f>
        <v>0</v>
      </c>
      <c r="L264" s="109">
        <f t="shared" si="159"/>
        <v>0</v>
      </c>
      <c r="M264" s="109">
        <f t="shared" si="159"/>
        <v>58608</v>
      </c>
      <c r="N264" s="109">
        <f t="shared" si="159"/>
        <v>0</v>
      </c>
      <c r="O264" s="109">
        <f t="shared" si="159"/>
        <v>0</v>
      </c>
      <c r="P264" s="109">
        <f t="shared" si="159"/>
        <v>58608</v>
      </c>
      <c r="Q264" s="109">
        <f t="shared" si="159"/>
        <v>0</v>
      </c>
      <c r="R264" s="109">
        <f t="shared" si="159"/>
        <v>0</v>
      </c>
    </row>
    <row r="265" spans="1:18" ht="11.25">
      <c r="A265" s="189" t="s">
        <v>16</v>
      </c>
      <c r="B265" s="190"/>
      <c r="C265" s="191"/>
      <c r="D265" s="68">
        <f t="shared" si="124"/>
        <v>143</v>
      </c>
      <c r="E265" s="68">
        <v>7</v>
      </c>
      <c r="F265" s="68">
        <v>3</v>
      </c>
      <c r="G265" s="69" t="s">
        <v>125</v>
      </c>
      <c r="H265" s="6">
        <v>111</v>
      </c>
      <c r="I265" s="4">
        <v>211</v>
      </c>
      <c r="J265" s="110"/>
      <c r="K265" s="110"/>
      <c r="L265" s="110"/>
      <c r="M265" s="110">
        <f>'фин грам'!D15</f>
        <v>45014</v>
      </c>
      <c r="N265" s="110"/>
      <c r="O265" s="110"/>
      <c r="P265" s="110">
        <f>M265</f>
        <v>45014</v>
      </c>
      <c r="Q265" s="110"/>
      <c r="R265" s="110"/>
    </row>
    <row r="266" spans="1:18" ht="11.25">
      <c r="A266" s="192" t="s">
        <v>17</v>
      </c>
      <c r="B266" s="193"/>
      <c r="C266" s="194"/>
      <c r="D266" s="68">
        <f t="shared" si="124"/>
        <v>144</v>
      </c>
      <c r="E266" s="68">
        <v>7</v>
      </c>
      <c r="F266" s="68">
        <v>3</v>
      </c>
      <c r="G266" s="69" t="s">
        <v>125</v>
      </c>
      <c r="H266" s="6">
        <v>119</v>
      </c>
      <c r="I266" s="4">
        <v>213</v>
      </c>
      <c r="J266" s="110"/>
      <c r="K266" s="110"/>
      <c r="L266" s="110"/>
      <c r="M266" s="110">
        <f>'фин грам'!D36</f>
        <v>13594</v>
      </c>
      <c r="N266" s="110"/>
      <c r="O266" s="110"/>
      <c r="P266" s="110">
        <f>M266</f>
        <v>13594</v>
      </c>
      <c r="Q266" s="110"/>
      <c r="R266" s="110"/>
    </row>
    <row r="267" spans="1:18" ht="11.25">
      <c r="A267" s="130" t="s">
        <v>18</v>
      </c>
      <c r="B267" s="128"/>
      <c r="C267" s="129"/>
      <c r="D267" s="64">
        <f t="shared" si="124"/>
        <v>145</v>
      </c>
      <c r="E267" s="64">
        <v>7</v>
      </c>
      <c r="F267" s="64">
        <v>3</v>
      </c>
      <c r="G267" s="65" t="s">
        <v>125</v>
      </c>
      <c r="H267" s="66">
        <v>240</v>
      </c>
      <c r="I267" s="67">
        <v>220</v>
      </c>
      <c r="J267" s="109">
        <f>J268</f>
        <v>0</v>
      </c>
      <c r="K267" s="109">
        <f aca="true" t="shared" si="160" ref="K267:R267">K268</f>
        <v>0</v>
      </c>
      <c r="L267" s="109">
        <f t="shared" si="160"/>
        <v>0</v>
      </c>
      <c r="M267" s="109">
        <f t="shared" si="160"/>
        <v>19656</v>
      </c>
      <c r="N267" s="109">
        <f t="shared" si="160"/>
        <v>0</v>
      </c>
      <c r="O267" s="109">
        <f t="shared" si="160"/>
        <v>0</v>
      </c>
      <c r="P267" s="109">
        <f t="shared" si="160"/>
        <v>19656</v>
      </c>
      <c r="Q267" s="109">
        <f t="shared" si="160"/>
        <v>0</v>
      </c>
      <c r="R267" s="109">
        <f t="shared" si="160"/>
        <v>0</v>
      </c>
    </row>
    <row r="268" spans="1:18" ht="11.25">
      <c r="A268" s="127" t="s">
        <v>21</v>
      </c>
      <c r="B268" s="128"/>
      <c r="C268" s="129"/>
      <c r="D268" s="68">
        <f t="shared" si="124"/>
        <v>146</v>
      </c>
      <c r="E268" s="68">
        <v>7</v>
      </c>
      <c r="F268" s="68">
        <v>3</v>
      </c>
      <c r="G268" s="69" t="s">
        <v>125</v>
      </c>
      <c r="H268" s="6">
        <v>244</v>
      </c>
      <c r="I268" s="4">
        <v>226</v>
      </c>
      <c r="J268" s="110"/>
      <c r="K268" s="110"/>
      <c r="L268" s="110"/>
      <c r="M268" s="110">
        <f>'фин грам'!F54</f>
        <v>19656</v>
      </c>
      <c r="N268" s="110"/>
      <c r="O268" s="110"/>
      <c r="P268" s="110">
        <f>M268</f>
        <v>19656</v>
      </c>
      <c r="Q268" s="110"/>
      <c r="R268" s="110"/>
    </row>
    <row r="269" spans="1:18" ht="11.25">
      <c r="A269" s="130" t="s">
        <v>22</v>
      </c>
      <c r="B269" s="128"/>
      <c r="C269" s="129"/>
      <c r="D269" s="64">
        <f t="shared" si="124"/>
        <v>147</v>
      </c>
      <c r="E269" s="64">
        <v>7</v>
      </c>
      <c r="F269" s="64">
        <v>3</v>
      </c>
      <c r="G269" s="65" t="s">
        <v>125</v>
      </c>
      <c r="H269" s="66">
        <v>240</v>
      </c>
      <c r="I269" s="67">
        <v>300</v>
      </c>
      <c r="J269" s="109">
        <f>J271+J270</f>
        <v>0</v>
      </c>
      <c r="K269" s="109">
        <f aca="true" t="shared" si="161" ref="K269:R269">K271+K270</f>
        <v>0</v>
      </c>
      <c r="L269" s="109">
        <f t="shared" si="161"/>
        <v>0</v>
      </c>
      <c r="M269" s="109">
        <f t="shared" si="161"/>
        <v>27198</v>
      </c>
      <c r="N269" s="109">
        <f t="shared" si="161"/>
        <v>0</v>
      </c>
      <c r="O269" s="109">
        <f t="shared" si="161"/>
        <v>0</v>
      </c>
      <c r="P269" s="109">
        <f t="shared" si="161"/>
        <v>27198</v>
      </c>
      <c r="Q269" s="109">
        <f t="shared" si="161"/>
        <v>0</v>
      </c>
      <c r="R269" s="109">
        <f t="shared" si="161"/>
        <v>0</v>
      </c>
    </row>
    <row r="270" spans="1:18" ht="11.25">
      <c r="A270" s="127" t="s">
        <v>23</v>
      </c>
      <c r="B270" s="128"/>
      <c r="C270" s="129"/>
      <c r="D270" s="68">
        <f>D269+1</f>
        <v>148</v>
      </c>
      <c r="E270" s="68">
        <v>7</v>
      </c>
      <c r="F270" s="68">
        <v>3</v>
      </c>
      <c r="G270" s="69" t="s">
        <v>125</v>
      </c>
      <c r="H270" s="6">
        <v>244</v>
      </c>
      <c r="I270" s="4">
        <v>310</v>
      </c>
      <c r="J270" s="110"/>
      <c r="K270" s="110"/>
      <c r="L270" s="110"/>
      <c r="M270" s="110">
        <f>'фин грам'!F63</f>
        <v>9600</v>
      </c>
      <c r="N270" s="110"/>
      <c r="O270" s="110"/>
      <c r="P270" s="110">
        <f>M270</f>
        <v>9600</v>
      </c>
      <c r="Q270" s="110"/>
      <c r="R270" s="110"/>
    </row>
    <row r="271" spans="1:18" ht="11.25">
      <c r="A271" s="192" t="s">
        <v>24</v>
      </c>
      <c r="B271" s="193"/>
      <c r="C271" s="194"/>
      <c r="D271" s="68">
        <f>D270+1</f>
        <v>149</v>
      </c>
      <c r="E271" s="68">
        <v>7</v>
      </c>
      <c r="F271" s="68">
        <v>3</v>
      </c>
      <c r="G271" s="69" t="s">
        <v>125</v>
      </c>
      <c r="H271" s="6">
        <v>244</v>
      </c>
      <c r="I271" s="4">
        <v>340</v>
      </c>
      <c r="J271" s="110">
        <f>J272</f>
        <v>0</v>
      </c>
      <c r="K271" s="110">
        <f aca="true" t="shared" si="162" ref="K271:R271">K272</f>
        <v>0</v>
      </c>
      <c r="L271" s="110">
        <f t="shared" si="162"/>
        <v>0</v>
      </c>
      <c r="M271" s="110">
        <f t="shared" si="162"/>
        <v>17598</v>
      </c>
      <c r="N271" s="110">
        <f t="shared" si="162"/>
        <v>0</v>
      </c>
      <c r="O271" s="110">
        <f t="shared" si="162"/>
        <v>0</v>
      </c>
      <c r="P271" s="110">
        <f t="shared" si="162"/>
        <v>17598</v>
      </c>
      <c r="Q271" s="110">
        <f t="shared" si="162"/>
        <v>0</v>
      </c>
      <c r="R271" s="110">
        <f t="shared" si="162"/>
        <v>0</v>
      </c>
    </row>
    <row r="272" spans="1:18" ht="20.25" customHeight="1">
      <c r="A272" s="192" t="s">
        <v>123</v>
      </c>
      <c r="B272" s="193"/>
      <c r="C272" s="194"/>
      <c r="D272" s="68">
        <f t="shared" si="124"/>
        <v>150</v>
      </c>
      <c r="E272" s="68">
        <v>7</v>
      </c>
      <c r="F272" s="68">
        <v>3</v>
      </c>
      <c r="G272" s="69" t="s">
        <v>125</v>
      </c>
      <c r="H272" s="6">
        <v>244</v>
      </c>
      <c r="I272" s="4">
        <v>346</v>
      </c>
      <c r="J272" s="110"/>
      <c r="K272" s="110"/>
      <c r="L272" s="110"/>
      <c r="M272" s="110">
        <f>'фин грам'!D75</f>
        <v>17598</v>
      </c>
      <c r="N272" s="110"/>
      <c r="O272" s="110"/>
      <c r="P272" s="110">
        <f>M272</f>
        <v>17598</v>
      </c>
      <c r="Q272" s="110"/>
      <c r="R272" s="110"/>
    </row>
    <row r="273" spans="1:18" s="124" customFormat="1" ht="11.25">
      <c r="A273" s="143" t="s">
        <v>211</v>
      </c>
      <c r="B273" s="139"/>
      <c r="C273" s="140"/>
      <c r="D273" s="61">
        <f t="shared" si="124"/>
        <v>151</v>
      </c>
      <c r="E273" s="61">
        <v>7</v>
      </c>
      <c r="F273" s="61">
        <v>7</v>
      </c>
      <c r="G273" s="62"/>
      <c r="H273" s="63"/>
      <c r="I273" s="70"/>
      <c r="J273" s="108">
        <f aca="true" t="shared" si="163" ref="J273:R273">J274+J283</f>
        <v>295190</v>
      </c>
      <c r="K273" s="108">
        <f t="shared" si="163"/>
        <v>0</v>
      </c>
      <c r="L273" s="108">
        <f t="shared" si="163"/>
        <v>0</v>
      </c>
      <c r="M273" s="108">
        <f t="shared" si="163"/>
        <v>295189</v>
      </c>
      <c r="N273" s="108">
        <f t="shared" si="163"/>
        <v>0</v>
      </c>
      <c r="O273" s="108">
        <f t="shared" si="163"/>
        <v>0</v>
      </c>
      <c r="P273" s="108">
        <f t="shared" si="163"/>
        <v>295189</v>
      </c>
      <c r="Q273" s="108">
        <f t="shared" si="163"/>
        <v>0</v>
      </c>
      <c r="R273" s="108">
        <f t="shared" si="163"/>
        <v>0</v>
      </c>
    </row>
    <row r="274" spans="1:18" ht="19.5" customHeight="1">
      <c r="A274" s="204" t="s">
        <v>207</v>
      </c>
      <c r="B274" s="205"/>
      <c r="C274" s="206"/>
      <c r="D274" s="103">
        <f t="shared" si="124"/>
        <v>152</v>
      </c>
      <c r="E274" s="103">
        <v>7</v>
      </c>
      <c r="F274" s="103">
        <v>7</v>
      </c>
      <c r="G274" s="104" t="s">
        <v>67</v>
      </c>
      <c r="H274" s="112"/>
      <c r="I274" s="113"/>
      <c r="J274" s="107">
        <f>J275</f>
        <v>295190</v>
      </c>
      <c r="K274" s="107">
        <f aca="true" t="shared" si="164" ref="K274:R275">K275</f>
        <v>0</v>
      </c>
      <c r="L274" s="107">
        <f t="shared" si="164"/>
        <v>0</v>
      </c>
      <c r="M274" s="107">
        <f t="shared" si="164"/>
        <v>0</v>
      </c>
      <c r="N274" s="107">
        <f t="shared" si="164"/>
        <v>0</v>
      </c>
      <c r="O274" s="107">
        <f t="shared" si="164"/>
        <v>0</v>
      </c>
      <c r="P274" s="107">
        <f t="shared" si="164"/>
        <v>0</v>
      </c>
      <c r="Q274" s="107">
        <f t="shared" si="164"/>
        <v>0</v>
      </c>
      <c r="R274" s="107">
        <f t="shared" si="164"/>
        <v>0</v>
      </c>
    </row>
    <row r="275" spans="1:18" ht="19.5" customHeight="1">
      <c r="A275" s="198" t="s">
        <v>160</v>
      </c>
      <c r="B275" s="199"/>
      <c r="C275" s="200"/>
      <c r="D275" s="61">
        <f t="shared" si="124"/>
        <v>153</v>
      </c>
      <c r="E275" s="61">
        <v>7</v>
      </c>
      <c r="F275" s="61">
        <v>7</v>
      </c>
      <c r="G275" s="62" t="s">
        <v>161</v>
      </c>
      <c r="H275" s="63"/>
      <c r="I275" s="70"/>
      <c r="J275" s="108">
        <f>J276</f>
        <v>295190</v>
      </c>
      <c r="K275" s="108">
        <f t="shared" si="164"/>
        <v>0</v>
      </c>
      <c r="L275" s="108">
        <f t="shared" si="164"/>
        <v>0</v>
      </c>
      <c r="M275" s="108">
        <f t="shared" si="164"/>
        <v>0</v>
      </c>
      <c r="N275" s="108">
        <f t="shared" si="164"/>
        <v>0</v>
      </c>
      <c r="O275" s="108">
        <f t="shared" si="164"/>
        <v>0</v>
      </c>
      <c r="P275" s="108">
        <f t="shared" si="164"/>
        <v>0</v>
      </c>
      <c r="Q275" s="108">
        <f t="shared" si="164"/>
        <v>0</v>
      </c>
      <c r="R275" s="108">
        <f t="shared" si="164"/>
        <v>0</v>
      </c>
    </row>
    <row r="276" spans="1:18" s="124" customFormat="1" ht="18.75" customHeight="1">
      <c r="A276" s="198" t="s">
        <v>212</v>
      </c>
      <c r="B276" s="199"/>
      <c r="C276" s="200"/>
      <c r="D276" s="61">
        <f t="shared" si="124"/>
        <v>154</v>
      </c>
      <c r="E276" s="61">
        <v>7</v>
      </c>
      <c r="F276" s="61">
        <v>7</v>
      </c>
      <c r="G276" s="62" t="s">
        <v>213</v>
      </c>
      <c r="H276" s="63"/>
      <c r="I276" s="70"/>
      <c r="J276" s="108">
        <f aca="true" t="shared" si="165" ref="J276:R276">J277+J280</f>
        <v>295190</v>
      </c>
      <c r="K276" s="108">
        <f t="shared" si="165"/>
        <v>0</v>
      </c>
      <c r="L276" s="108">
        <f t="shared" si="165"/>
        <v>0</v>
      </c>
      <c r="M276" s="108">
        <f t="shared" si="165"/>
        <v>0</v>
      </c>
      <c r="N276" s="108">
        <f t="shared" si="165"/>
        <v>0</v>
      </c>
      <c r="O276" s="108">
        <f t="shared" si="165"/>
        <v>0</v>
      </c>
      <c r="P276" s="108">
        <f t="shared" si="165"/>
        <v>0</v>
      </c>
      <c r="Q276" s="108">
        <f t="shared" si="165"/>
        <v>0</v>
      </c>
      <c r="R276" s="108">
        <f t="shared" si="165"/>
        <v>0</v>
      </c>
    </row>
    <row r="277" spans="1:18" s="125" customFormat="1" ht="18.75" customHeight="1">
      <c r="A277" s="195" t="s">
        <v>214</v>
      </c>
      <c r="B277" s="196"/>
      <c r="C277" s="197"/>
      <c r="D277" s="64">
        <f t="shared" si="124"/>
        <v>155</v>
      </c>
      <c r="E277" s="64">
        <v>7</v>
      </c>
      <c r="F277" s="64">
        <v>7</v>
      </c>
      <c r="G277" s="65" t="s">
        <v>215</v>
      </c>
      <c r="H277" s="66"/>
      <c r="I277" s="67"/>
      <c r="J277" s="109">
        <f>J278</f>
        <v>29378</v>
      </c>
      <c r="K277" s="109">
        <f aca="true" t="shared" si="166" ref="K277:R277">K278</f>
        <v>0</v>
      </c>
      <c r="L277" s="109">
        <f t="shared" si="166"/>
        <v>0</v>
      </c>
      <c r="M277" s="109">
        <f t="shared" si="166"/>
        <v>0</v>
      </c>
      <c r="N277" s="109">
        <f t="shared" si="166"/>
        <v>0</v>
      </c>
      <c r="O277" s="109">
        <f t="shared" si="166"/>
        <v>0</v>
      </c>
      <c r="P277" s="109">
        <f t="shared" si="166"/>
        <v>0</v>
      </c>
      <c r="Q277" s="109">
        <f t="shared" si="166"/>
        <v>0</v>
      </c>
      <c r="R277" s="109">
        <f t="shared" si="166"/>
        <v>0</v>
      </c>
    </row>
    <row r="278" spans="1:18" s="125" customFormat="1" ht="10.5">
      <c r="A278" s="130" t="s">
        <v>18</v>
      </c>
      <c r="B278" s="131"/>
      <c r="C278" s="132"/>
      <c r="D278" s="64">
        <f aca="true" t="shared" si="167" ref="D278:D283">D277+1</f>
        <v>156</v>
      </c>
      <c r="E278" s="64">
        <v>7</v>
      </c>
      <c r="F278" s="64">
        <v>7</v>
      </c>
      <c r="G278" s="65" t="s">
        <v>215</v>
      </c>
      <c r="H278" s="66">
        <v>240</v>
      </c>
      <c r="I278" s="67">
        <v>220</v>
      </c>
      <c r="J278" s="109">
        <f>J279</f>
        <v>29378</v>
      </c>
      <c r="K278" s="109">
        <f aca="true" t="shared" si="168" ref="K278:R278">K279</f>
        <v>0</v>
      </c>
      <c r="L278" s="109">
        <f t="shared" si="168"/>
        <v>0</v>
      </c>
      <c r="M278" s="109">
        <f t="shared" si="168"/>
        <v>0</v>
      </c>
      <c r="N278" s="109">
        <f t="shared" si="168"/>
        <v>0</v>
      </c>
      <c r="O278" s="109">
        <f t="shared" si="168"/>
        <v>0</v>
      </c>
      <c r="P278" s="109">
        <f t="shared" si="168"/>
        <v>0</v>
      </c>
      <c r="Q278" s="109">
        <f t="shared" si="168"/>
        <v>0</v>
      </c>
      <c r="R278" s="109">
        <f t="shared" si="168"/>
        <v>0</v>
      </c>
    </row>
    <row r="279" spans="1:18" ht="11.25">
      <c r="A279" s="127" t="s">
        <v>21</v>
      </c>
      <c r="B279" s="128"/>
      <c r="C279" s="129"/>
      <c r="D279" s="68">
        <f t="shared" si="167"/>
        <v>157</v>
      </c>
      <c r="E279" s="68">
        <v>7</v>
      </c>
      <c r="F279" s="68">
        <v>7</v>
      </c>
      <c r="G279" s="69" t="s">
        <v>215</v>
      </c>
      <c r="H279" s="6">
        <v>244</v>
      </c>
      <c r="I279" s="4">
        <v>226</v>
      </c>
      <c r="J279" s="110">
        <f>лаг!D17</f>
        <v>29378</v>
      </c>
      <c r="K279" s="110"/>
      <c r="L279" s="110"/>
      <c r="M279" s="110"/>
      <c r="N279" s="110"/>
      <c r="O279" s="110"/>
      <c r="P279" s="110"/>
      <c r="Q279" s="110"/>
      <c r="R279" s="110"/>
    </row>
    <row r="280" spans="1:18" s="125" customFormat="1" ht="18.75" customHeight="1">
      <c r="A280" s="195" t="s">
        <v>216</v>
      </c>
      <c r="B280" s="196"/>
      <c r="C280" s="197"/>
      <c r="D280" s="64">
        <f t="shared" si="167"/>
        <v>158</v>
      </c>
      <c r="E280" s="64">
        <v>7</v>
      </c>
      <c r="F280" s="64">
        <v>7</v>
      </c>
      <c r="G280" s="65" t="s">
        <v>217</v>
      </c>
      <c r="H280" s="66"/>
      <c r="I280" s="67"/>
      <c r="J280" s="109">
        <f>J281</f>
        <v>265812</v>
      </c>
      <c r="K280" s="109">
        <f aca="true" t="shared" si="169" ref="K280:R280">K281</f>
        <v>0</v>
      </c>
      <c r="L280" s="109">
        <f t="shared" si="169"/>
        <v>0</v>
      </c>
      <c r="M280" s="109">
        <f t="shared" si="169"/>
        <v>0</v>
      </c>
      <c r="N280" s="109">
        <f t="shared" si="169"/>
        <v>0</v>
      </c>
      <c r="O280" s="109">
        <f t="shared" si="169"/>
        <v>0</v>
      </c>
      <c r="P280" s="109">
        <f t="shared" si="169"/>
        <v>0</v>
      </c>
      <c r="Q280" s="109">
        <f t="shared" si="169"/>
        <v>0</v>
      </c>
      <c r="R280" s="109">
        <f t="shared" si="169"/>
        <v>0</v>
      </c>
    </row>
    <row r="281" spans="1:18" ht="11.25">
      <c r="A281" s="130" t="s">
        <v>18</v>
      </c>
      <c r="B281" s="128"/>
      <c r="C281" s="129"/>
      <c r="D281" s="64">
        <f t="shared" si="167"/>
        <v>159</v>
      </c>
      <c r="E281" s="64">
        <v>7</v>
      </c>
      <c r="F281" s="64">
        <v>7</v>
      </c>
      <c r="G281" s="65" t="s">
        <v>217</v>
      </c>
      <c r="H281" s="66">
        <v>240</v>
      </c>
      <c r="I281" s="67">
        <v>220</v>
      </c>
      <c r="J281" s="109">
        <f>J282</f>
        <v>265812</v>
      </c>
      <c r="K281" s="109">
        <f aca="true" t="shared" si="170" ref="K281:R281">K282</f>
        <v>0</v>
      </c>
      <c r="L281" s="109">
        <f t="shared" si="170"/>
        <v>0</v>
      </c>
      <c r="M281" s="109">
        <f t="shared" si="170"/>
        <v>0</v>
      </c>
      <c r="N281" s="109">
        <f t="shared" si="170"/>
        <v>0</v>
      </c>
      <c r="O281" s="109">
        <f t="shared" si="170"/>
        <v>0</v>
      </c>
      <c r="P281" s="109">
        <f t="shared" si="170"/>
        <v>0</v>
      </c>
      <c r="Q281" s="109">
        <f t="shared" si="170"/>
        <v>0</v>
      </c>
      <c r="R281" s="109">
        <f t="shared" si="170"/>
        <v>0</v>
      </c>
    </row>
    <row r="282" spans="1:18" ht="11.25">
      <c r="A282" s="127" t="s">
        <v>21</v>
      </c>
      <c r="B282" s="128"/>
      <c r="C282" s="129"/>
      <c r="D282" s="68">
        <f t="shared" si="167"/>
        <v>160</v>
      </c>
      <c r="E282" s="68">
        <v>7</v>
      </c>
      <c r="F282" s="68">
        <v>7</v>
      </c>
      <c r="G282" s="69" t="s">
        <v>217</v>
      </c>
      <c r="H282" s="6">
        <v>244</v>
      </c>
      <c r="I282" s="4">
        <v>226</v>
      </c>
      <c r="J282" s="110">
        <f>лаг!D16</f>
        <v>265812</v>
      </c>
      <c r="K282" s="110"/>
      <c r="L282" s="110"/>
      <c r="M282" s="110"/>
      <c r="N282" s="110"/>
      <c r="O282" s="110"/>
      <c r="P282" s="110"/>
      <c r="Q282" s="110"/>
      <c r="R282" s="110"/>
    </row>
    <row r="283" spans="1:18" ht="19.5" customHeight="1">
      <c r="A283" s="204" t="s">
        <v>111</v>
      </c>
      <c r="B283" s="205"/>
      <c r="C283" s="206"/>
      <c r="D283" s="103">
        <f t="shared" si="167"/>
        <v>161</v>
      </c>
      <c r="E283" s="103">
        <v>7</v>
      </c>
      <c r="F283" s="103">
        <v>7</v>
      </c>
      <c r="G283" s="104" t="s">
        <v>113</v>
      </c>
      <c r="H283" s="112"/>
      <c r="I283" s="113"/>
      <c r="J283" s="165">
        <f aca="true" t="shared" si="171" ref="J283:R283">J284+J287</f>
        <v>0</v>
      </c>
      <c r="K283" s="165">
        <f t="shared" si="171"/>
        <v>0</v>
      </c>
      <c r="L283" s="165">
        <f t="shared" si="171"/>
        <v>0</v>
      </c>
      <c r="M283" s="165">
        <f t="shared" si="171"/>
        <v>295189</v>
      </c>
      <c r="N283" s="165">
        <f t="shared" si="171"/>
        <v>0</v>
      </c>
      <c r="O283" s="165">
        <f t="shared" si="171"/>
        <v>0</v>
      </c>
      <c r="P283" s="165">
        <f t="shared" si="171"/>
        <v>295189</v>
      </c>
      <c r="Q283" s="165">
        <f t="shared" si="171"/>
        <v>0</v>
      </c>
      <c r="R283" s="165">
        <f t="shared" si="171"/>
        <v>0</v>
      </c>
    </row>
    <row r="284" spans="1:18" ht="20.25" customHeight="1">
      <c r="A284" s="195" t="s">
        <v>214</v>
      </c>
      <c r="B284" s="196"/>
      <c r="C284" s="197"/>
      <c r="D284" s="64">
        <f aca="true" t="shared" si="172" ref="D284:D289">D283+1</f>
        <v>162</v>
      </c>
      <c r="E284" s="64">
        <v>7</v>
      </c>
      <c r="F284" s="64">
        <v>7</v>
      </c>
      <c r="G284" s="65" t="s">
        <v>218</v>
      </c>
      <c r="H284" s="66"/>
      <c r="I284" s="67"/>
      <c r="J284" s="109">
        <f>J285</f>
        <v>0</v>
      </c>
      <c r="K284" s="109">
        <f aca="true" t="shared" si="173" ref="K284:R285">K285</f>
        <v>0</v>
      </c>
      <c r="L284" s="109">
        <f t="shared" si="173"/>
        <v>0</v>
      </c>
      <c r="M284" s="109">
        <f t="shared" si="173"/>
        <v>29377</v>
      </c>
      <c r="N284" s="109">
        <f t="shared" si="173"/>
        <v>0</v>
      </c>
      <c r="O284" s="109">
        <f t="shared" si="173"/>
        <v>0</v>
      </c>
      <c r="P284" s="109">
        <f t="shared" si="173"/>
        <v>29377</v>
      </c>
      <c r="Q284" s="109">
        <f t="shared" si="173"/>
        <v>0</v>
      </c>
      <c r="R284" s="109">
        <f t="shared" si="173"/>
        <v>0</v>
      </c>
    </row>
    <row r="285" spans="1:18" ht="11.25" customHeight="1">
      <c r="A285" s="130" t="s">
        <v>18</v>
      </c>
      <c r="B285" s="128"/>
      <c r="C285" s="129"/>
      <c r="D285" s="64">
        <f t="shared" si="172"/>
        <v>163</v>
      </c>
      <c r="E285" s="64">
        <v>7</v>
      </c>
      <c r="F285" s="64">
        <v>7</v>
      </c>
      <c r="G285" s="65" t="s">
        <v>218</v>
      </c>
      <c r="H285" s="66">
        <v>240</v>
      </c>
      <c r="I285" s="67">
        <v>220</v>
      </c>
      <c r="J285" s="109">
        <f>J286</f>
        <v>0</v>
      </c>
      <c r="K285" s="109">
        <f t="shared" si="173"/>
        <v>0</v>
      </c>
      <c r="L285" s="109">
        <f t="shared" si="173"/>
        <v>0</v>
      </c>
      <c r="M285" s="109">
        <f t="shared" si="173"/>
        <v>29377</v>
      </c>
      <c r="N285" s="109">
        <f t="shared" si="173"/>
        <v>0</v>
      </c>
      <c r="O285" s="109">
        <f t="shared" si="173"/>
        <v>0</v>
      </c>
      <c r="P285" s="109">
        <f t="shared" si="173"/>
        <v>29377</v>
      </c>
      <c r="Q285" s="109">
        <f t="shared" si="173"/>
        <v>0</v>
      </c>
      <c r="R285" s="109">
        <f t="shared" si="173"/>
        <v>0</v>
      </c>
    </row>
    <row r="286" spans="1:18" ht="11.25" customHeight="1">
      <c r="A286" s="192" t="s">
        <v>21</v>
      </c>
      <c r="B286" s="193"/>
      <c r="C286" s="194"/>
      <c r="D286" s="68">
        <f t="shared" si="172"/>
        <v>164</v>
      </c>
      <c r="E286" s="68">
        <v>7</v>
      </c>
      <c r="F286" s="68">
        <v>7</v>
      </c>
      <c r="G286" s="69" t="s">
        <v>218</v>
      </c>
      <c r="H286" s="6">
        <v>244</v>
      </c>
      <c r="I286" s="4">
        <v>226</v>
      </c>
      <c r="J286" s="111"/>
      <c r="K286" s="111"/>
      <c r="L286" s="111"/>
      <c r="M286" s="110">
        <f>лаг!D50</f>
        <v>29377</v>
      </c>
      <c r="N286" s="111"/>
      <c r="O286" s="111"/>
      <c r="P286" s="110">
        <f>M286</f>
        <v>29377</v>
      </c>
      <c r="Q286" s="111"/>
      <c r="R286" s="111"/>
    </row>
    <row r="287" spans="1:18" ht="22.5" customHeight="1">
      <c r="A287" s="195" t="s">
        <v>216</v>
      </c>
      <c r="B287" s="196"/>
      <c r="C287" s="197"/>
      <c r="D287" s="64">
        <f>D286+1</f>
        <v>165</v>
      </c>
      <c r="E287" s="64">
        <v>7</v>
      </c>
      <c r="F287" s="64">
        <v>7</v>
      </c>
      <c r="G287" s="65" t="s">
        <v>219</v>
      </c>
      <c r="H287" s="66"/>
      <c r="I287" s="67"/>
      <c r="J287" s="109">
        <f>J288</f>
        <v>0</v>
      </c>
      <c r="K287" s="109">
        <f aca="true" t="shared" si="174" ref="K287:R288">K288</f>
        <v>0</v>
      </c>
      <c r="L287" s="109">
        <f t="shared" si="174"/>
        <v>0</v>
      </c>
      <c r="M287" s="109">
        <f t="shared" si="174"/>
        <v>265812</v>
      </c>
      <c r="N287" s="109">
        <f t="shared" si="174"/>
        <v>0</v>
      </c>
      <c r="O287" s="109">
        <f t="shared" si="174"/>
        <v>0</v>
      </c>
      <c r="P287" s="109">
        <f t="shared" si="174"/>
        <v>265812</v>
      </c>
      <c r="Q287" s="109">
        <f t="shared" si="174"/>
        <v>0</v>
      </c>
      <c r="R287" s="109">
        <f t="shared" si="174"/>
        <v>0</v>
      </c>
    </row>
    <row r="288" spans="1:18" ht="11.25" customHeight="1">
      <c r="A288" s="130" t="s">
        <v>18</v>
      </c>
      <c r="B288" s="128"/>
      <c r="C288" s="129"/>
      <c r="D288" s="64">
        <f t="shared" si="172"/>
        <v>166</v>
      </c>
      <c r="E288" s="64">
        <v>7</v>
      </c>
      <c r="F288" s="64">
        <v>7</v>
      </c>
      <c r="G288" s="65" t="s">
        <v>219</v>
      </c>
      <c r="H288" s="66">
        <v>240</v>
      </c>
      <c r="I288" s="67">
        <v>220</v>
      </c>
      <c r="J288" s="109">
        <f>J289</f>
        <v>0</v>
      </c>
      <c r="K288" s="109">
        <f t="shared" si="174"/>
        <v>0</v>
      </c>
      <c r="L288" s="109">
        <f t="shared" si="174"/>
        <v>0</v>
      </c>
      <c r="M288" s="109">
        <f t="shared" si="174"/>
        <v>265812</v>
      </c>
      <c r="N288" s="109">
        <f t="shared" si="174"/>
        <v>0</v>
      </c>
      <c r="O288" s="109">
        <f t="shared" si="174"/>
        <v>0</v>
      </c>
      <c r="P288" s="109">
        <f t="shared" si="174"/>
        <v>265812</v>
      </c>
      <c r="Q288" s="109">
        <f t="shared" si="174"/>
        <v>0</v>
      </c>
      <c r="R288" s="109">
        <f t="shared" si="174"/>
        <v>0</v>
      </c>
    </row>
    <row r="289" spans="1:18" ht="11.25" customHeight="1">
      <c r="A289" s="192" t="s">
        <v>21</v>
      </c>
      <c r="B289" s="193"/>
      <c r="C289" s="194"/>
      <c r="D289" s="68">
        <f t="shared" si="172"/>
        <v>167</v>
      </c>
      <c r="E289" s="68">
        <v>7</v>
      </c>
      <c r="F289" s="68">
        <v>7</v>
      </c>
      <c r="G289" s="69" t="s">
        <v>219</v>
      </c>
      <c r="H289" s="6">
        <v>244</v>
      </c>
      <c r="I289" s="4">
        <v>226</v>
      </c>
      <c r="J289" s="111"/>
      <c r="K289" s="111"/>
      <c r="L289" s="111"/>
      <c r="M289" s="110">
        <f>лаг!D49</f>
        <v>265812</v>
      </c>
      <c r="N289" s="110"/>
      <c r="O289" s="110"/>
      <c r="P289" s="110">
        <f>M289</f>
        <v>265812</v>
      </c>
      <c r="Q289" s="111"/>
      <c r="R289" s="111"/>
    </row>
    <row r="290" spans="3:18" ht="11.25">
      <c r="C290" s="75" t="s">
        <v>97</v>
      </c>
      <c r="E290" s="99"/>
      <c r="F290" s="99"/>
      <c r="G290" s="99"/>
      <c r="H290" s="99"/>
      <c r="I290" s="99"/>
      <c r="J290" s="177">
        <f>J123</f>
        <v>14320978</v>
      </c>
      <c r="K290" s="101" t="s">
        <v>98</v>
      </c>
      <c r="L290" s="101" t="s">
        <v>98</v>
      </c>
      <c r="M290" s="178">
        <f>M123</f>
        <v>17156250</v>
      </c>
      <c r="N290" s="101" t="s">
        <v>98</v>
      </c>
      <c r="O290" s="101" t="s">
        <v>98</v>
      </c>
      <c r="P290" s="178">
        <f>P123</f>
        <v>12074475</v>
      </c>
      <c r="Q290" s="101" t="s">
        <v>98</v>
      </c>
      <c r="R290" s="101" t="s">
        <v>98</v>
      </c>
    </row>
    <row r="291" spans="9:18" ht="11.25">
      <c r="I291" s="75" t="s">
        <v>99</v>
      </c>
      <c r="J291" s="177">
        <f>J290</f>
        <v>14320978</v>
      </c>
      <c r="K291" s="101" t="s">
        <v>98</v>
      </c>
      <c r="L291" s="101" t="s">
        <v>98</v>
      </c>
      <c r="M291" s="178">
        <f>M290</f>
        <v>17156250</v>
      </c>
      <c r="N291" s="101" t="s">
        <v>98</v>
      </c>
      <c r="O291" s="101" t="s">
        <v>98</v>
      </c>
      <c r="P291" s="178">
        <f>P290</f>
        <v>12074475</v>
      </c>
      <c r="Q291" s="101" t="s">
        <v>98</v>
      </c>
      <c r="R291" s="101" t="s">
        <v>98</v>
      </c>
    </row>
    <row r="292" spans="10:16" ht="11.25">
      <c r="J292" s="115"/>
      <c r="M292" s="115"/>
      <c r="P292" s="115"/>
    </row>
    <row r="293" spans="10:16" ht="15" customHeight="1">
      <c r="J293" s="115"/>
      <c r="M293" s="115"/>
      <c r="P293" s="115"/>
    </row>
    <row r="294" spans="1:16" ht="15" customHeight="1">
      <c r="A294" s="75" t="s">
        <v>101</v>
      </c>
      <c r="J294" s="115"/>
      <c r="M294" s="115"/>
      <c r="P294" s="115"/>
    </row>
    <row r="295" spans="1:15" ht="15" customHeight="1">
      <c r="A295" s="75" t="s">
        <v>102</v>
      </c>
      <c r="D295" s="116" t="s">
        <v>275</v>
      </c>
      <c r="E295" s="88"/>
      <c r="F295" s="88"/>
      <c r="H295" s="88"/>
      <c r="I295" s="88"/>
      <c r="J295" s="88"/>
      <c r="L295" s="116" t="s">
        <v>276</v>
      </c>
      <c r="M295" s="88"/>
      <c r="N295" s="88"/>
      <c r="O295" s="88"/>
    </row>
    <row r="296" spans="4:15" ht="15" customHeight="1">
      <c r="D296" s="255" t="s">
        <v>103</v>
      </c>
      <c r="E296" s="255"/>
      <c r="F296" s="255"/>
      <c r="H296" s="254" t="s">
        <v>77</v>
      </c>
      <c r="I296" s="254"/>
      <c r="J296" s="254"/>
      <c r="L296" s="254" t="s">
        <v>104</v>
      </c>
      <c r="M296" s="254"/>
      <c r="N296" s="254"/>
      <c r="O296" s="254"/>
    </row>
    <row r="297" ht="15" customHeight="1"/>
    <row r="298" ht="15" customHeight="1"/>
    <row r="299" spans="1:15" ht="15" customHeight="1">
      <c r="A299" s="75" t="s">
        <v>105</v>
      </c>
      <c r="D299" s="116" t="s">
        <v>106</v>
      </c>
      <c r="E299" s="88"/>
      <c r="F299" s="88"/>
      <c r="H299" s="88"/>
      <c r="I299" s="88"/>
      <c r="J299" s="88"/>
      <c r="L299" s="116" t="s">
        <v>25</v>
      </c>
      <c r="M299" s="88"/>
      <c r="N299" s="88"/>
      <c r="O299" s="88"/>
    </row>
    <row r="300" spans="4:15" ht="15" customHeight="1">
      <c r="D300" s="255" t="s">
        <v>103</v>
      </c>
      <c r="E300" s="255"/>
      <c r="F300" s="255"/>
      <c r="H300" s="254" t="s">
        <v>77</v>
      </c>
      <c r="I300" s="254"/>
      <c r="J300" s="254"/>
      <c r="L300" s="254" t="s">
        <v>104</v>
      </c>
      <c r="M300" s="254"/>
      <c r="N300" s="254"/>
      <c r="O300" s="254"/>
    </row>
    <row r="301" ht="15" customHeight="1"/>
    <row r="302" spans="1:16" ht="15" customHeight="1">
      <c r="A302" s="81" t="s">
        <v>79</v>
      </c>
      <c r="B302" s="82"/>
      <c r="C302" s="83"/>
      <c r="D302" s="83" t="s">
        <v>80</v>
      </c>
      <c r="J302" s="102"/>
      <c r="M302" s="102"/>
      <c r="P302" s="115"/>
    </row>
    <row r="303" spans="10:16" ht="15" customHeight="1">
      <c r="J303" s="115"/>
      <c r="M303" s="115"/>
      <c r="P303" s="115"/>
    </row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</sheetData>
  <sheetProtection/>
  <mergeCells count="152">
    <mergeCell ref="D296:F296"/>
    <mergeCell ref="H296:J296"/>
    <mergeCell ref="A152:C152"/>
    <mergeCell ref="A127:C127"/>
    <mergeCell ref="A128:C128"/>
    <mergeCell ref="A143:C143"/>
    <mergeCell ref="A190:C190"/>
    <mergeCell ref="A164:C164"/>
    <mergeCell ref="A165:C165"/>
    <mergeCell ref="A150:C150"/>
    <mergeCell ref="A123:C123"/>
    <mergeCell ref="A142:C142"/>
    <mergeCell ref="A144:C144"/>
    <mergeCell ref="A153:C153"/>
    <mergeCell ref="L296:O296"/>
    <mergeCell ref="D300:F300"/>
    <mergeCell ref="H300:J300"/>
    <mergeCell ref="L300:O300"/>
    <mergeCell ref="A160:C160"/>
    <mergeCell ref="A126:C126"/>
    <mergeCell ref="G120:G121"/>
    <mergeCell ref="H120:H121"/>
    <mergeCell ref="J120:L120"/>
    <mergeCell ref="M120:O120"/>
    <mergeCell ref="P120:R120"/>
    <mergeCell ref="A122:C122"/>
    <mergeCell ref="J31:L31"/>
    <mergeCell ref="M31:O31"/>
    <mergeCell ref="A117:R117"/>
    <mergeCell ref="A119:C121"/>
    <mergeCell ref="D119:D121"/>
    <mergeCell ref="E119:H119"/>
    <mergeCell ref="I119:I121"/>
    <mergeCell ref="J119:R119"/>
    <mergeCell ref="E120:E121"/>
    <mergeCell ref="F120:F121"/>
    <mergeCell ref="M24:N24"/>
    <mergeCell ref="A28:N28"/>
    <mergeCell ref="B30:E30"/>
    <mergeCell ref="F30:F32"/>
    <mergeCell ref="G30:O30"/>
    <mergeCell ref="B31:B32"/>
    <mergeCell ref="C31:C32"/>
    <mergeCell ref="D31:D32"/>
    <mergeCell ref="E31:E32"/>
    <mergeCell ref="G31:I31"/>
    <mergeCell ref="M20:N20"/>
    <mergeCell ref="M21:N21"/>
    <mergeCell ref="E22:J22"/>
    <mergeCell ref="M22:N22"/>
    <mergeCell ref="F23:J23"/>
    <mergeCell ref="M23:N23"/>
    <mergeCell ref="A17:J17"/>
    <mergeCell ref="M17:N17"/>
    <mergeCell ref="A18:J18"/>
    <mergeCell ref="M18:N18"/>
    <mergeCell ref="A19:J19"/>
    <mergeCell ref="M19:N19"/>
    <mergeCell ref="I2:N2"/>
    <mergeCell ref="I4:N4"/>
    <mergeCell ref="I6:N6"/>
    <mergeCell ref="I8:N8"/>
    <mergeCell ref="L10:N10"/>
    <mergeCell ref="I11:K11"/>
    <mergeCell ref="L11:N11"/>
    <mergeCell ref="A124:C124"/>
    <mergeCell ref="A125:C125"/>
    <mergeCell ref="A169:C169"/>
    <mergeCell ref="A170:C170"/>
    <mergeCell ref="A129:C129"/>
    <mergeCell ref="A130:C130"/>
    <mergeCell ref="A132:C132"/>
    <mergeCell ref="A140:C140"/>
    <mergeCell ref="A141:C141"/>
    <mergeCell ref="A156:C156"/>
    <mergeCell ref="A151:C151"/>
    <mergeCell ref="A166:C166"/>
    <mergeCell ref="A167:C167"/>
    <mergeCell ref="A168:C168"/>
    <mergeCell ref="A171:C171"/>
    <mergeCell ref="A172:C172"/>
    <mergeCell ref="A173:C173"/>
    <mergeCell ref="A174:C174"/>
    <mergeCell ref="A201:C201"/>
    <mergeCell ref="A202:C202"/>
    <mergeCell ref="A175:C175"/>
    <mergeCell ref="A176:C176"/>
    <mergeCell ref="A177:C177"/>
    <mergeCell ref="A178:C178"/>
    <mergeCell ref="A181:C181"/>
    <mergeCell ref="A179:C179"/>
    <mergeCell ref="A180:C180"/>
    <mergeCell ref="A203:C203"/>
    <mergeCell ref="A204:C204"/>
    <mergeCell ref="A205:C205"/>
    <mergeCell ref="A209:C209"/>
    <mergeCell ref="A210:C210"/>
    <mergeCell ref="A213:C213"/>
    <mergeCell ref="A206:C206"/>
    <mergeCell ref="A231:C231"/>
    <mergeCell ref="A232:C232"/>
    <mergeCell ref="A214:C214"/>
    <mergeCell ref="A215:C215"/>
    <mergeCell ref="A225:C225"/>
    <mergeCell ref="A226:C226"/>
    <mergeCell ref="A224:C224"/>
    <mergeCell ref="A220:C220"/>
    <mergeCell ref="A249:C249"/>
    <mergeCell ref="A250:C250"/>
    <mergeCell ref="A233:C233"/>
    <mergeCell ref="A234:C234"/>
    <mergeCell ref="A235:C235"/>
    <mergeCell ref="A236:C236"/>
    <mergeCell ref="A239:C239"/>
    <mergeCell ref="A245:C245"/>
    <mergeCell ref="A247:C247"/>
    <mergeCell ref="A266:C266"/>
    <mergeCell ref="A271:C271"/>
    <mergeCell ref="A252:C252"/>
    <mergeCell ref="A253:C253"/>
    <mergeCell ref="A254:C254"/>
    <mergeCell ref="A255:C255"/>
    <mergeCell ref="A260:C260"/>
    <mergeCell ref="A261:C261"/>
    <mergeCell ref="A262:C262"/>
    <mergeCell ref="A263:C263"/>
    <mergeCell ref="A264:C264"/>
    <mergeCell ref="A284:C284"/>
    <mergeCell ref="A286:C286"/>
    <mergeCell ref="A272:C272"/>
    <mergeCell ref="A274:C274"/>
    <mergeCell ref="A275:C275"/>
    <mergeCell ref="A276:C276"/>
    <mergeCell ref="A277:C277"/>
    <mergeCell ref="A265:C265"/>
    <mergeCell ref="A289:C289"/>
    <mergeCell ref="A287:C287"/>
    <mergeCell ref="A131:C131"/>
    <mergeCell ref="A135:C135"/>
    <mergeCell ref="A136:C136"/>
    <mergeCell ref="A197:C197"/>
    <mergeCell ref="A198:C198"/>
    <mergeCell ref="A280:C280"/>
    <mergeCell ref="A283:C283"/>
    <mergeCell ref="A219:C219"/>
    <mergeCell ref="A221:C221"/>
    <mergeCell ref="A222:C222"/>
    <mergeCell ref="A242:C242"/>
    <mergeCell ref="A227:C227"/>
    <mergeCell ref="A228:C228"/>
    <mergeCell ref="A229:C229"/>
    <mergeCell ref="A230:C230"/>
  </mergeCells>
  <printOptions/>
  <pageMargins left="0.3937007874015748" right="0" top="0.3937007874015748" bottom="0.3937007874015748" header="0.31496062992125984" footer="0.31496062992125984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CC"/>
  </sheetPr>
  <dimension ref="B1:I40"/>
  <sheetViews>
    <sheetView showGridLines="0" workbookViewId="0" topLeftCell="A1">
      <selection activeCell="D2" sqref="D2:G3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7" ht="12.75">
      <c r="B7" s="264" t="s">
        <v>26</v>
      </c>
      <c r="C7" s="264"/>
      <c r="D7" s="264"/>
      <c r="E7" s="264"/>
      <c r="F7" s="264"/>
      <c r="G7" s="264"/>
    </row>
    <row r="8" spans="2:7" ht="21" customHeight="1">
      <c r="B8" s="265" t="s">
        <v>279</v>
      </c>
      <c r="C8" s="265"/>
      <c r="D8" s="265"/>
      <c r="E8" s="265"/>
      <c r="F8" s="265"/>
      <c r="G8" s="265"/>
    </row>
    <row r="9" ht="6.75" customHeight="1"/>
    <row r="10" ht="12" customHeight="1"/>
    <row r="11" spans="2:6" ht="12.75" customHeight="1">
      <c r="B11" s="257" t="s">
        <v>122</v>
      </c>
      <c r="C11" s="257"/>
      <c r="D11" s="257"/>
      <c r="E11" s="257"/>
      <c r="F11" s="257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19" t="s">
        <v>53</v>
      </c>
      <c r="F13" s="11" t="s">
        <v>40</v>
      </c>
      <c r="G13" s="11" t="s">
        <v>56</v>
      </c>
    </row>
    <row r="14" spans="2:7" s="42" customFormat="1" ht="12">
      <c r="B14" s="40">
        <v>1</v>
      </c>
      <c r="C14" s="40">
        <v>2</v>
      </c>
      <c r="D14" s="40">
        <v>3</v>
      </c>
      <c r="E14" s="41"/>
      <c r="F14" s="41">
        <v>4</v>
      </c>
      <c r="G14" s="41">
        <v>5</v>
      </c>
    </row>
    <row r="15" spans="2:7" ht="12.75" customHeight="1" outlineLevel="1">
      <c r="B15" s="13">
        <v>1</v>
      </c>
      <c r="C15" s="24" t="s">
        <v>230</v>
      </c>
      <c r="D15" s="25"/>
      <c r="E15" s="29"/>
      <c r="F15" s="29"/>
      <c r="G15" s="121">
        <v>30500</v>
      </c>
    </row>
    <row r="16" spans="2:7" ht="12.75">
      <c r="B16" s="13"/>
      <c r="C16" s="24"/>
      <c r="D16" s="25"/>
      <c r="E16" s="29"/>
      <c r="F16" s="29"/>
      <c r="G16" s="179"/>
    </row>
    <row r="17" spans="2:7" ht="12.75">
      <c r="B17" s="13"/>
      <c r="C17" s="24"/>
      <c r="D17" s="25"/>
      <c r="E17" s="29"/>
      <c r="F17" s="29"/>
      <c r="G17" s="179"/>
    </row>
    <row r="18" spans="2:8" ht="12.75" customHeight="1">
      <c r="B18" s="13"/>
      <c r="C18" s="33" t="s">
        <v>41</v>
      </c>
      <c r="D18" s="35"/>
      <c r="E18" s="29"/>
      <c r="F18" s="29"/>
      <c r="G18" s="73">
        <f>SUM(G15:G17)</f>
        <v>30500</v>
      </c>
      <c r="H18" s="53"/>
    </row>
    <row r="20" spans="2:9" ht="12.75">
      <c r="B20" s="150"/>
      <c r="C20" s="180"/>
      <c r="D20" s="152"/>
      <c r="E20" s="149"/>
      <c r="I20" s="53"/>
    </row>
    <row r="21" spans="2:7" ht="27.75" customHeight="1">
      <c r="B21" s="257" t="s">
        <v>249</v>
      </c>
      <c r="C21" s="257"/>
      <c r="D21" s="257"/>
      <c r="E21" s="257"/>
      <c r="F21" s="257"/>
      <c r="G21" s="257"/>
    </row>
    <row r="22" spans="2:4" ht="12.75">
      <c r="B22" s="12"/>
      <c r="C22" s="12"/>
      <c r="D22" s="12"/>
    </row>
    <row r="23" spans="2:7" ht="47.25" customHeight="1">
      <c r="B23" s="10" t="s">
        <v>28</v>
      </c>
      <c r="C23" s="11" t="s">
        <v>29</v>
      </c>
      <c r="D23" s="11" t="s">
        <v>55</v>
      </c>
      <c r="E23" s="19" t="s">
        <v>53</v>
      </c>
      <c r="F23" s="11" t="s">
        <v>40</v>
      </c>
      <c r="G23" s="11" t="s">
        <v>56</v>
      </c>
    </row>
    <row r="24" spans="2:7" s="42" customFormat="1" ht="12">
      <c r="B24" s="40">
        <v>1</v>
      </c>
      <c r="C24" s="40">
        <v>2</v>
      </c>
      <c r="D24" s="40">
        <v>3</v>
      </c>
      <c r="E24" s="41"/>
      <c r="F24" s="41">
        <v>4</v>
      </c>
      <c r="G24" s="41">
        <v>5</v>
      </c>
    </row>
    <row r="25" spans="2:7" ht="40.5" customHeight="1" outlineLevel="1">
      <c r="B25" s="13">
        <v>1</v>
      </c>
      <c r="C25" s="24" t="s">
        <v>221</v>
      </c>
      <c r="D25" s="25"/>
      <c r="E25" s="29"/>
      <c r="F25" s="29"/>
      <c r="G25" s="121">
        <v>18300</v>
      </c>
    </row>
    <row r="26" spans="2:7" ht="12.75" customHeight="1" outlineLevel="1">
      <c r="B26" s="13"/>
      <c r="C26" s="24"/>
      <c r="D26" s="25"/>
      <c r="E26" s="29"/>
      <c r="F26" s="29"/>
      <c r="G26" s="72"/>
    </row>
    <row r="27" spans="2:7" ht="12.75" customHeight="1">
      <c r="B27" s="13"/>
      <c r="C27" s="33" t="s">
        <v>41</v>
      </c>
      <c r="D27" s="35"/>
      <c r="E27" s="29"/>
      <c r="F27" s="29"/>
      <c r="G27" s="73">
        <f>SUM(G25:G26)</f>
        <v>18300</v>
      </c>
    </row>
    <row r="31" spans="2:4" ht="12.75">
      <c r="B31" s="14"/>
      <c r="C31" s="15"/>
      <c r="D31" s="8"/>
    </row>
    <row r="32" spans="2:4" ht="12.75">
      <c r="B32" s="269" t="s">
        <v>115</v>
      </c>
      <c r="C32" s="269"/>
      <c r="D32" s="55">
        <f>G18+G27</f>
        <v>48800</v>
      </c>
    </row>
    <row r="33" spans="2:4" ht="12.75">
      <c r="B33" s="14"/>
      <c r="C33" s="15"/>
      <c r="D33" s="8"/>
    </row>
    <row r="34" spans="2:4" ht="12.75">
      <c r="B34" s="7" t="s">
        <v>42</v>
      </c>
      <c r="D34" s="7" t="s">
        <v>0</v>
      </c>
    </row>
    <row r="36" spans="2:4" ht="12.75">
      <c r="B36" s="7" t="s">
        <v>43</v>
      </c>
      <c r="D36" s="7" t="s">
        <v>25</v>
      </c>
    </row>
    <row r="39" ht="12.75">
      <c r="I39" s="53"/>
    </row>
    <row r="40" ht="12" customHeight="1">
      <c r="I40" s="53"/>
    </row>
  </sheetData>
  <sheetProtection/>
  <mergeCells count="7">
    <mergeCell ref="B32:C32"/>
    <mergeCell ref="B21:G21"/>
    <mergeCell ref="D1:G1"/>
    <mergeCell ref="D2:G2"/>
    <mergeCell ref="B7:G7"/>
    <mergeCell ref="B8:G8"/>
    <mergeCell ref="B11:F11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1:L37"/>
  <sheetViews>
    <sheetView showGridLines="0" workbookViewId="0" topLeftCell="A1">
      <selection activeCell="D2" sqref="D2:G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287</v>
      </c>
      <c r="C8" s="265"/>
      <c r="D8" s="265"/>
      <c r="E8" s="265"/>
    </row>
    <row r="9" ht="6.75" customHeight="1"/>
    <row r="10" spans="2:4" ht="12.75">
      <c r="B10" s="263" t="s">
        <v>27</v>
      </c>
      <c r="C10" s="263"/>
      <c r="D10" s="263"/>
    </row>
    <row r="11" ht="13.5" customHeight="1"/>
    <row r="12" spans="2:5" ht="23.25" customHeight="1">
      <c r="B12" s="10" t="s">
        <v>28</v>
      </c>
      <c r="C12" s="11" t="s">
        <v>29</v>
      </c>
      <c r="D12" s="258" t="s">
        <v>30</v>
      </c>
      <c r="E12" s="258"/>
    </row>
    <row r="13" spans="2:5" ht="12.75">
      <c r="B13" s="13">
        <v>1</v>
      </c>
      <c r="C13" s="9">
        <v>2</v>
      </c>
      <c r="D13" s="262">
        <v>3</v>
      </c>
      <c r="E13" s="262"/>
    </row>
    <row r="14" spans="2:12" ht="26.25" customHeight="1">
      <c r="B14" s="13">
        <v>1</v>
      </c>
      <c r="C14" s="136" t="s">
        <v>142</v>
      </c>
      <c r="D14" s="261">
        <v>660000</v>
      </c>
      <c r="E14" s="261"/>
      <c r="L14" s="53"/>
    </row>
    <row r="15" spans="2:9" ht="12.75" customHeight="1">
      <c r="B15" s="13"/>
      <c r="C15" s="24"/>
      <c r="D15" s="256"/>
      <c r="E15" s="256"/>
      <c r="I15" s="53"/>
    </row>
    <row r="17" spans="2:4" ht="12.75">
      <c r="B17" s="12"/>
      <c r="C17" s="12"/>
      <c r="D17" s="12"/>
    </row>
    <row r="18" spans="2:7" ht="12.75" customHeight="1">
      <c r="B18" s="257" t="s">
        <v>120</v>
      </c>
      <c r="C18" s="257"/>
      <c r="D18" s="257"/>
      <c r="E18" s="257"/>
      <c r="F18" s="257"/>
      <c r="G18" s="257"/>
    </row>
    <row r="19" spans="2:4" ht="25.5" customHeight="1">
      <c r="B19" s="12"/>
      <c r="C19" s="12"/>
      <c r="D19" s="12"/>
    </row>
    <row r="20" spans="2:5" ht="21.75" customHeight="1">
      <c r="B20" s="10" t="s">
        <v>28</v>
      </c>
      <c r="C20" s="11" t="s">
        <v>29</v>
      </c>
      <c r="D20" s="258" t="s">
        <v>30</v>
      </c>
      <c r="E20" s="258"/>
    </row>
    <row r="21" spans="2:5" ht="12.75">
      <c r="B21" s="11">
        <v>1</v>
      </c>
      <c r="C21" s="11">
        <v>2</v>
      </c>
      <c r="D21" s="258">
        <v>3</v>
      </c>
      <c r="E21" s="258"/>
    </row>
    <row r="22" spans="2:6" ht="18" customHeight="1">
      <c r="B22" s="13">
        <v>1</v>
      </c>
      <c r="C22" s="24" t="s">
        <v>33</v>
      </c>
      <c r="D22" s="261">
        <v>199320</v>
      </c>
      <c r="E22" s="261"/>
      <c r="F22" s="18"/>
    </row>
    <row r="23" spans="2:6" ht="12.75" customHeight="1">
      <c r="B23" s="13"/>
      <c r="C23" s="24"/>
      <c r="D23" s="256"/>
      <c r="E23" s="256"/>
      <c r="F23" s="18"/>
    </row>
    <row r="24" spans="2:6" ht="12.75" customHeight="1" hidden="1">
      <c r="B24" s="13"/>
      <c r="C24" s="24" t="s">
        <v>35</v>
      </c>
      <c r="D24" s="262">
        <v>24905</v>
      </c>
      <c r="E24" s="262"/>
      <c r="F24" s="18"/>
    </row>
    <row r="25" spans="2:5" ht="12.75" customHeight="1" hidden="1">
      <c r="B25" s="13"/>
      <c r="C25" s="24" t="s">
        <v>36</v>
      </c>
      <c r="D25" s="262">
        <v>217722</v>
      </c>
      <c r="E25" s="262"/>
    </row>
    <row r="26" spans="2:4" ht="12.75">
      <c r="B26" s="14"/>
      <c r="C26" s="15"/>
      <c r="D26" s="8"/>
    </row>
    <row r="27" spans="2:4" ht="12.75">
      <c r="B27" s="14"/>
      <c r="C27" s="15"/>
      <c r="D27" s="8"/>
    </row>
    <row r="28" spans="2:4" ht="12.75">
      <c r="B28" s="14"/>
      <c r="C28" s="15"/>
      <c r="D28" s="8"/>
    </row>
    <row r="29" spans="2:4" ht="12.75">
      <c r="B29" s="269" t="s">
        <v>252</v>
      </c>
      <c r="C29" s="269"/>
      <c r="D29" s="55">
        <f>D14+D22</f>
        <v>859320</v>
      </c>
    </row>
    <row r="30" spans="2:4" ht="12.75">
      <c r="B30" s="14"/>
      <c r="C30" s="15"/>
      <c r="D30" s="8"/>
    </row>
    <row r="31" spans="2:4" ht="12.75">
      <c r="B31" s="7" t="s">
        <v>42</v>
      </c>
      <c r="D31" s="7" t="s">
        <v>0</v>
      </c>
    </row>
    <row r="33" spans="2:4" ht="12.75">
      <c r="B33" s="7" t="s">
        <v>43</v>
      </c>
      <c r="D33" s="7" t="s">
        <v>25</v>
      </c>
    </row>
    <row r="36" ht="12.75">
      <c r="I36" s="53"/>
    </row>
    <row r="37" ht="12" customHeight="1">
      <c r="I37" s="53"/>
    </row>
  </sheetData>
  <sheetProtection/>
  <mergeCells count="17">
    <mergeCell ref="B29:C29"/>
    <mergeCell ref="D23:E23"/>
    <mergeCell ref="D24:E24"/>
    <mergeCell ref="D25:E25"/>
    <mergeCell ref="B18:G18"/>
    <mergeCell ref="D20:E20"/>
    <mergeCell ref="D21:E21"/>
    <mergeCell ref="D22:E22"/>
    <mergeCell ref="D13:E13"/>
    <mergeCell ref="D14:E14"/>
    <mergeCell ref="D15:E15"/>
    <mergeCell ref="D1:G1"/>
    <mergeCell ref="D2:G2"/>
    <mergeCell ref="B7:D7"/>
    <mergeCell ref="B8:E8"/>
    <mergeCell ref="B10:D10"/>
    <mergeCell ref="D12:E12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I40"/>
  <sheetViews>
    <sheetView showGridLines="0" workbookViewId="0" topLeftCell="A1">
      <selection activeCell="H25" sqref="H2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1.140625" style="7" customWidth="1"/>
    <col min="4" max="4" width="11.00390625" style="7" customWidth="1"/>
    <col min="5" max="5" width="8.7109375" style="7" customWidth="1"/>
    <col min="6" max="6" width="12.28125" style="7" customWidth="1"/>
    <col min="7" max="7" width="11.140625" style="7" customWidth="1"/>
    <col min="8" max="9" width="11.7109375" style="7" bestFit="1" customWidth="1"/>
    <col min="10" max="10" width="9.7109375" style="7" bestFit="1" customWidth="1"/>
    <col min="11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6" ht="12.75">
      <c r="B7" s="264" t="s">
        <v>26</v>
      </c>
      <c r="C7" s="264"/>
      <c r="D7" s="264"/>
      <c r="E7" s="264"/>
      <c r="F7" s="264"/>
    </row>
    <row r="8" spans="2:6" ht="21.75" customHeight="1">
      <c r="B8" s="280" t="s">
        <v>279</v>
      </c>
      <c r="C8" s="280"/>
      <c r="D8" s="280"/>
      <c r="E8" s="280"/>
      <c r="F8" s="280"/>
    </row>
    <row r="9" ht="6.75" customHeight="1"/>
    <row r="11" spans="2:4" ht="12.75">
      <c r="B11" s="14"/>
      <c r="C11" s="15"/>
      <c r="D11" s="8"/>
    </row>
    <row r="12" spans="2:6" ht="25.5" customHeight="1">
      <c r="B12" s="257" t="s">
        <v>143</v>
      </c>
      <c r="C12" s="257"/>
      <c r="D12" s="257"/>
      <c r="E12" s="257"/>
      <c r="F12" s="257"/>
    </row>
    <row r="13" spans="2:4" ht="12.75" customHeight="1">
      <c r="B13" s="12"/>
      <c r="C13" s="12"/>
      <c r="D13" s="12"/>
    </row>
    <row r="14" spans="2:6" s="50" customFormat="1" ht="49.5" customHeight="1">
      <c r="B14" s="10" t="s">
        <v>28</v>
      </c>
      <c r="C14" s="11" t="s">
        <v>29</v>
      </c>
      <c r="D14" s="11" t="s">
        <v>57</v>
      </c>
      <c r="E14" s="11" t="s">
        <v>145</v>
      </c>
      <c r="F14" s="11" t="s">
        <v>56</v>
      </c>
    </row>
    <row r="15" spans="2:6" s="42" customFormat="1" ht="12">
      <c r="B15" s="40">
        <v>1</v>
      </c>
      <c r="C15" s="40">
        <v>2</v>
      </c>
      <c r="D15" s="40">
        <v>3</v>
      </c>
      <c r="E15" s="41">
        <v>4</v>
      </c>
      <c r="F15" s="41">
        <v>5</v>
      </c>
    </row>
    <row r="16" spans="2:8" ht="26.25" customHeight="1">
      <c r="B16" s="13">
        <v>1</v>
      </c>
      <c r="C16" s="24" t="s">
        <v>144</v>
      </c>
      <c r="D16" s="40"/>
      <c r="E16" s="41"/>
      <c r="F16" s="122"/>
      <c r="H16" s="7">
        <v>851</v>
      </c>
    </row>
    <row r="17" spans="2:8" ht="12.75" customHeight="1">
      <c r="B17" s="13">
        <v>2</v>
      </c>
      <c r="C17" s="24" t="s">
        <v>2</v>
      </c>
      <c r="D17" s="40"/>
      <c r="E17" s="41"/>
      <c r="F17" s="122">
        <v>2416</v>
      </c>
      <c r="H17" s="7">
        <v>851</v>
      </c>
    </row>
    <row r="18" spans="2:8" ht="12.75" customHeight="1">
      <c r="B18" s="13">
        <v>3</v>
      </c>
      <c r="C18" s="24" t="s">
        <v>146</v>
      </c>
      <c r="D18" s="40"/>
      <c r="E18" s="41"/>
      <c r="F18" s="122">
        <v>3532</v>
      </c>
      <c r="H18" s="7">
        <v>852</v>
      </c>
    </row>
    <row r="19" spans="2:6" ht="12.75" customHeight="1">
      <c r="B19" s="13"/>
      <c r="C19" s="24"/>
      <c r="D19" s="40"/>
      <c r="E19" s="41"/>
      <c r="F19" s="144"/>
    </row>
    <row r="20" spans="2:6" ht="12.75" customHeight="1">
      <c r="B20" s="13"/>
      <c r="C20" s="33" t="s">
        <v>1</v>
      </c>
      <c r="D20" s="40"/>
      <c r="E20" s="41"/>
      <c r="F20" s="74">
        <f>SUM(F16:F19)</f>
        <v>5948</v>
      </c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6" ht="25.5" customHeight="1">
      <c r="B23" s="257" t="s">
        <v>147</v>
      </c>
      <c r="C23" s="257"/>
      <c r="D23" s="257"/>
      <c r="E23" s="257"/>
      <c r="F23" s="257"/>
    </row>
    <row r="24" spans="2:4" ht="12.75" customHeight="1">
      <c r="B24" s="12"/>
      <c r="C24" s="12"/>
      <c r="D24" s="12"/>
    </row>
    <row r="25" spans="2:6" s="50" customFormat="1" ht="49.5" customHeight="1">
      <c r="B25" s="10" t="s">
        <v>28</v>
      </c>
      <c r="C25" s="11" t="s">
        <v>29</v>
      </c>
      <c r="D25" s="11" t="s">
        <v>57</v>
      </c>
      <c r="E25" s="11" t="s">
        <v>145</v>
      </c>
      <c r="F25" s="11" t="s">
        <v>56</v>
      </c>
    </row>
    <row r="26" spans="2:6" s="42" customFormat="1" ht="12">
      <c r="B26" s="40">
        <v>1</v>
      </c>
      <c r="C26" s="40">
        <v>2</v>
      </c>
      <c r="D26" s="40">
        <v>3</v>
      </c>
      <c r="E26" s="41">
        <v>4</v>
      </c>
      <c r="F26" s="41">
        <v>5</v>
      </c>
    </row>
    <row r="27" spans="2:6" ht="26.25" customHeight="1">
      <c r="B27" s="13">
        <v>1</v>
      </c>
      <c r="C27" s="24" t="s">
        <v>72</v>
      </c>
      <c r="D27" s="40"/>
      <c r="E27" s="41"/>
      <c r="F27" s="122"/>
    </row>
    <row r="28" spans="2:6" ht="12.75" customHeight="1">
      <c r="B28" s="13"/>
      <c r="C28" s="24"/>
      <c r="D28" s="40"/>
      <c r="E28" s="41"/>
      <c r="F28" s="144"/>
    </row>
    <row r="29" spans="2:6" ht="12.75" customHeight="1">
      <c r="B29" s="13"/>
      <c r="C29" s="33" t="s">
        <v>1</v>
      </c>
      <c r="D29" s="40"/>
      <c r="E29" s="41"/>
      <c r="F29" s="74">
        <f>SUM(F27:F28)</f>
        <v>0</v>
      </c>
    </row>
    <row r="30" spans="2:4" ht="12.75">
      <c r="B30" s="14"/>
      <c r="C30" s="15"/>
      <c r="D30" s="8"/>
    </row>
    <row r="31" spans="2:4" ht="12.75">
      <c r="B31" s="14"/>
      <c r="C31" s="15"/>
      <c r="D31" s="8"/>
    </row>
    <row r="32" spans="2:4" ht="12.75">
      <c r="B32" s="269" t="s">
        <v>115</v>
      </c>
      <c r="C32" s="269"/>
      <c r="D32" s="55">
        <f>F20+F29</f>
        <v>5948</v>
      </c>
    </row>
    <row r="33" spans="2:4" ht="12.75">
      <c r="B33" s="14"/>
      <c r="C33" s="15"/>
      <c r="D33" s="8"/>
    </row>
    <row r="34" spans="2:4" ht="12.75">
      <c r="B34" s="7" t="s">
        <v>42</v>
      </c>
      <c r="D34" s="7" t="s">
        <v>0</v>
      </c>
    </row>
    <row r="36" spans="2:4" ht="12.75">
      <c r="B36" s="7" t="s">
        <v>43</v>
      </c>
      <c r="D36" s="7" t="s">
        <v>25</v>
      </c>
    </row>
    <row r="39" ht="12.75">
      <c r="I39" s="53"/>
    </row>
    <row r="40" ht="12" customHeight="1">
      <c r="I40" s="53"/>
    </row>
  </sheetData>
  <sheetProtection/>
  <mergeCells count="7">
    <mergeCell ref="B32:C32"/>
    <mergeCell ref="B12:F12"/>
    <mergeCell ref="D1:G1"/>
    <mergeCell ref="D2:G2"/>
    <mergeCell ref="B7:F7"/>
    <mergeCell ref="B8:F8"/>
    <mergeCell ref="B23:F23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B1:L59"/>
  <sheetViews>
    <sheetView showGridLines="0" zoomScalePageLayoutView="0" workbookViewId="0" topLeftCell="A2">
      <selection activeCell="D2" sqref="D2:G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28125" style="7" bestFit="1" customWidth="1"/>
    <col min="9" max="9" width="11.7109375" style="7" bestFit="1" customWidth="1"/>
    <col min="10" max="10" width="10.28125" style="7" bestFit="1" customWidth="1"/>
    <col min="11" max="11" width="11.7109375" style="7" bestFit="1" customWidth="1"/>
    <col min="12" max="12" width="10.140625" style="7" bestFit="1" customWidth="1"/>
    <col min="13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28.5" customHeight="1">
      <c r="D2" s="265" t="s">
        <v>277</v>
      </c>
      <c r="E2" s="265"/>
      <c r="F2" s="265"/>
      <c r="G2" s="265"/>
    </row>
    <row r="3" ht="28.5" customHeight="1">
      <c r="E3" s="7" t="s">
        <v>278</v>
      </c>
    </row>
    <row r="4" ht="14.25" customHeight="1"/>
    <row r="6" ht="5.25" customHeight="1"/>
    <row r="7" spans="2:5" ht="12.75">
      <c r="B7" s="264" t="s">
        <v>26</v>
      </c>
      <c r="C7" s="264"/>
      <c r="D7" s="264"/>
      <c r="E7" s="264"/>
    </row>
    <row r="8" spans="2:5" ht="33" customHeight="1">
      <c r="B8" s="280" t="s">
        <v>288</v>
      </c>
      <c r="C8" s="280"/>
      <c r="D8" s="280"/>
      <c r="E8" s="280"/>
    </row>
    <row r="9" ht="6.75" customHeight="1"/>
    <row r="10" spans="2:4" ht="12.75">
      <c r="B10" s="263" t="s">
        <v>27</v>
      </c>
      <c r="C10" s="263"/>
      <c r="D10" s="263"/>
    </row>
    <row r="11" ht="13.5" customHeight="1"/>
    <row r="12" spans="2:5" ht="23.25" customHeight="1">
      <c r="B12" s="10" t="s">
        <v>28</v>
      </c>
      <c r="C12" s="11" t="s">
        <v>29</v>
      </c>
      <c r="D12" s="258" t="s">
        <v>30</v>
      </c>
      <c r="E12" s="258"/>
    </row>
    <row r="13" spans="2:5" ht="12.75">
      <c r="B13" s="13">
        <v>1</v>
      </c>
      <c r="C13" s="9">
        <v>2</v>
      </c>
      <c r="D13" s="262">
        <v>3</v>
      </c>
      <c r="E13" s="262"/>
    </row>
    <row r="14" spans="2:5" ht="12.75" customHeight="1">
      <c r="B14" s="13">
        <v>1</v>
      </c>
      <c r="C14" s="9" t="s">
        <v>16</v>
      </c>
      <c r="D14" s="259">
        <f>D15</f>
        <v>6382750</v>
      </c>
      <c r="E14" s="259"/>
    </row>
    <row r="15" spans="2:5" ht="12.75" customHeight="1">
      <c r="B15" s="13"/>
      <c r="C15" s="24" t="s">
        <v>31</v>
      </c>
      <c r="D15" s="256">
        <f>D16+D19</f>
        <v>6382750</v>
      </c>
      <c r="E15" s="256"/>
    </row>
    <row r="16" spans="2:5" ht="12.75" customHeight="1">
      <c r="B16" s="59"/>
      <c r="C16" s="28" t="s">
        <v>61</v>
      </c>
      <c r="D16" s="282">
        <v>4976767</v>
      </c>
      <c r="E16" s="283"/>
    </row>
    <row r="17" spans="2:9" ht="17.25" customHeight="1" hidden="1">
      <c r="B17" s="13"/>
      <c r="C17" s="37" t="s">
        <v>66</v>
      </c>
      <c r="D17" s="266"/>
      <c r="E17" s="267"/>
      <c r="F17" s="7" t="s">
        <v>63</v>
      </c>
      <c r="I17" s="53"/>
    </row>
    <row r="18" spans="2:5" ht="12.75" hidden="1">
      <c r="B18" s="13"/>
      <c r="C18" s="37" t="s">
        <v>64</v>
      </c>
      <c r="D18" s="266"/>
      <c r="E18" s="267"/>
    </row>
    <row r="19" spans="2:9" ht="12.75">
      <c r="B19" s="13"/>
      <c r="C19" s="60" t="s">
        <v>65</v>
      </c>
      <c r="D19" s="282">
        <v>1405983</v>
      </c>
      <c r="E19" s="283"/>
      <c r="I19" s="53"/>
    </row>
    <row r="20" spans="2:5" ht="12.75" customHeight="1" hidden="1">
      <c r="B20" s="13"/>
      <c r="C20" s="37" t="s">
        <v>68</v>
      </c>
      <c r="D20" s="256">
        <f>72607.31*4</f>
        <v>290429.24</v>
      </c>
      <c r="E20" s="256"/>
    </row>
    <row r="21" spans="2:5" ht="12.75" customHeight="1" hidden="1">
      <c r="B21" s="13"/>
      <c r="C21" s="37" t="s">
        <v>69</v>
      </c>
      <c r="D21" s="284">
        <f>82651.31*8</f>
        <v>661210.48</v>
      </c>
      <c r="E21" s="284"/>
    </row>
    <row r="22" spans="2:5" ht="12.75" customHeight="1" hidden="1">
      <c r="B22" s="13"/>
      <c r="C22" s="37" t="s">
        <v>47</v>
      </c>
      <c r="D22" s="256">
        <v>45855.28</v>
      </c>
      <c r="E22" s="256"/>
    </row>
    <row r="25" spans="2:7" ht="12.75" customHeight="1">
      <c r="B25" s="257" t="s">
        <v>120</v>
      </c>
      <c r="C25" s="257"/>
      <c r="D25" s="257"/>
      <c r="E25" s="257"/>
      <c r="F25" s="257"/>
      <c r="G25" s="257"/>
    </row>
    <row r="26" spans="2:4" ht="25.5" customHeight="1">
      <c r="B26" s="12"/>
      <c r="C26" s="12"/>
      <c r="D26" s="12"/>
    </row>
    <row r="27" spans="2:5" ht="21.75" customHeight="1">
      <c r="B27" s="10" t="s">
        <v>28</v>
      </c>
      <c r="C27" s="11" t="s">
        <v>29</v>
      </c>
      <c r="D27" s="258" t="s">
        <v>30</v>
      </c>
      <c r="E27" s="258"/>
    </row>
    <row r="28" spans="2:5" ht="12.75">
      <c r="B28" s="11">
        <v>1</v>
      </c>
      <c r="C28" s="11">
        <v>2</v>
      </c>
      <c r="D28" s="258">
        <v>3</v>
      </c>
      <c r="E28" s="258"/>
    </row>
    <row r="29" spans="2:6" ht="18" customHeight="1">
      <c r="B29" s="13">
        <v>1</v>
      </c>
      <c r="C29" s="24" t="s">
        <v>33</v>
      </c>
      <c r="D29" s="259">
        <f>D30</f>
        <v>1933630</v>
      </c>
      <c r="E29" s="259"/>
      <c r="F29" s="18"/>
    </row>
    <row r="30" spans="2:6" ht="12.75" customHeight="1">
      <c r="B30" s="13"/>
      <c r="C30" s="28" t="s">
        <v>34</v>
      </c>
      <c r="D30" s="260">
        <f>D31+D32</f>
        <v>1933630</v>
      </c>
      <c r="E30" s="260"/>
      <c r="F30" s="18"/>
    </row>
    <row r="31" spans="2:6" ht="12.75" customHeight="1">
      <c r="B31" s="13"/>
      <c r="C31" s="24" t="s">
        <v>61</v>
      </c>
      <c r="D31" s="261">
        <v>1507513</v>
      </c>
      <c r="E31" s="261"/>
      <c r="F31" s="18" t="s">
        <v>63</v>
      </c>
    </row>
    <row r="32" spans="2:6" ht="12.75" customHeight="1">
      <c r="B32" s="13"/>
      <c r="C32" s="24" t="s">
        <v>62</v>
      </c>
      <c r="D32" s="261">
        <v>426117</v>
      </c>
      <c r="E32" s="261"/>
      <c r="F32" s="18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7" ht="12.75">
      <c r="B35" s="147"/>
      <c r="C35" s="148"/>
      <c r="D35" s="149"/>
      <c r="E35" s="150"/>
      <c r="F35" s="151"/>
      <c r="G35" s="152"/>
    </row>
    <row r="36" spans="2:7" ht="25.5" customHeight="1">
      <c r="B36" s="257" t="s">
        <v>250</v>
      </c>
      <c r="C36" s="257"/>
      <c r="D36" s="257"/>
      <c r="E36" s="257"/>
      <c r="F36" s="257"/>
      <c r="G36" s="257"/>
    </row>
    <row r="37" spans="2:4" ht="25.5" customHeight="1">
      <c r="B37" s="12"/>
      <c r="C37" s="12"/>
      <c r="D37" s="12"/>
    </row>
    <row r="38" spans="2:5" ht="21.75" customHeight="1">
      <c r="B38" s="10" t="s">
        <v>28</v>
      </c>
      <c r="C38" s="11" t="s">
        <v>29</v>
      </c>
      <c r="D38" s="258" t="s">
        <v>30</v>
      </c>
      <c r="E38" s="258"/>
    </row>
    <row r="39" spans="2:5" ht="12.75">
      <c r="B39" s="11">
        <v>1</v>
      </c>
      <c r="C39" s="11">
        <v>2</v>
      </c>
      <c r="D39" s="258">
        <v>3</v>
      </c>
      <c r="E39" s="258"/>
    </row>
    <row r="40" spans="2:6" ht="39" customHeight="1">
      <c r="B40" s="13">
        <v>1</v>
      </c>
      <c r="C40" s="24" t="s">
        <v>117</v>
      </c>
      <c r="D40" s="259">
        <f>D41</f>
        <v>20000</v>
      </c>
      <c r="E40" s="259"/>
      <c r="F40" s="18"/>
    </row>
    <row r="41" spans="2:6" ht="12.75" customHeight="1">
      <c r="B41" s="13"/>
      <c r="C41" s="28" t="s">
        <v>34</v>
      </c>
      <c r="D41" s="260">
        <f>D42+D43</f>
        <v>20000</v>
      </c>
      <c r="E41" s="260"/>
      <c r="F41" s="18"/>
    </row>
    <row r="42" spans="2:6" ht="12.75" customHeight="1">
      <c r="B42" s="13"/>
      <c r="C42" s="24" t="s">
        <v>61</v>
      </c>
      <c r="D42" s="261">
        <v>15000</v>
      </c>
      <c r="E42" s="261"/>
      <c r="F42" s="18" t="s">
        <v>63</v>
      </c>
    </row>
    <row r="43" spans="2:6" ht="12.75" customHeight="1">
      <c r="B43" s="13"/>
      <c r="C43" s="24" t="s">
        <v>62</v>
      </c>
      <c r="D43" s="261">
        <v>5000</v>
      </c>
      <c r="E43" s="261"/>
      <c r="F43" s="18"/>
    </row>
    <row r="44" spans="2:4" ht="12.75">
      <c r="B44" s="14"/>
      <c r="C44" s="15"/>
      <c r="D44" s="8"/>
    </row>
    <row r="45" spans="2:4" ht="12.75">
      <c r="B45" s="14"/>
      <c r="C45" s="15"/>
      <c r="D45" s="8"/>
    </row>
    <row r="46" spans="2:7" ht="27.75" customHeight="1">
      <c r="B46" s="257" t="s">
        <v>149</v>
      </c>
      <c r="C46" s="257"/>
      <c r="D46" s="257"/>
      <c r="E46" s="257"/>
      <c r="F46" s="257"/>
      <c r="G46" s="257"/>
    </row>
    <row r="47" spans="2:4" ht="12.75">
      <c r="B47" s="12"/>
      <c r="C47" s="12"/>
      <c r="D47" s="12"/>
    </row>
    <row r="48" spans="2:4" ht="40.5" customHeight="1">
      <c r="B48" s="10" t="s">
        <v>28</v>
      </c>
      <c r="C48" s="11" t="s">
        <v>29</v>
      </c>
      <c r="D48" s="11" t="s">
        <v>30</v>
      </c>
    </row>
    <row r="49" spans="2:6" ht="12.75">
      <c r="B49" s="9">
        <v>1</v>
      </c>
      <c r="C49" s="9">
        <v>2</v>
      </c>
      <c r="D49" s="9">
        <v>4</v>
      </c>
      <c r="E49" s="272"/>
      <c r="F49" s="264"/>
    </row>
    <row r="50" spans="2:4" ht="12.75">
      <c r="B50" s="13">
        <v>1</v>
      </c>
      <c r="C50" s="24" t="s">
        <v>148</v>
      </c>
      <c r="D50" s="175">
        <v>280850</v>
      </c>
    </row>
    <row r="51" spans="2:12" ht="12.75" customHeight="1">
      <c r="B51" s="13"/>
      <c r="C51" s="33" t="s">
        <v>1</v>
      </c>
      <c r="D51" s="35">
        <f>D50</f>
        <v>280850</v>
      </c>
      <c r="K51" s="53"/>
      <c r="L51" s="53"/>
    </row>
    <row r="52" spans="2:4" ht="12.75">
      <c r="B52" s="14"/>
      <c r="C52" s="15"/>
      <c r="D52" s="8"/>
    </row>
    <row r="53" spans="2:4" ht="12.75">
      <c r="B53" s="14"/>
      <c r="C53" s="15"/>
      <c r="D53" s="8"/>
    </row>
    <row r="54" spans="2:4" ht="12.75">
      <c r="B54" s="14"/>
      <c r="C54" s="15"/>
      <c r="D54" s="8"/>
    </row>
    <row r="55" spans="2:10" ht="12.75">
      <c r="B55" s="281" t="s">
        <v>115</v>
      </c>
      <c r="C55" s="281"/>
      <c r="D55" s="55">
        <f>D14+D29+D40+D51</f>
        <v>8617230</v>
      </c>
      <c r="J55" s="53"/>
    </row>
    <row r="56" spans="2:4" ht="12.75">
      <c r="B56" s="14"/>
      <c r="C56" s="15"/>
      <c r="D56" s="8"/>
    </row>
    <row r="57" spans="2:4" ht="12.75">
      <c r="B57" s="7" t="s">
        <v>42</v>
      </c>
      <c r="D57" s="7" t="s">
        <v>0</v>
      </c>
    </row>
    <row r="59" spans="2:4" ht="12.75">
      <c r="B59" s="7" t="s">
        <v>43</v>
      </c>
      <c r="D59" s="7" t="s">
        <v>25</v>
      </c>
    </row>
  </sheetData>
  <sheetProtection/>
  <mergeCells count="33">
    <mergeCell ref="D21:E21"/>
    <mergeCell ref="D32:E32"/>
    <mergeCell ref="D22:E22"/>
    <mergeCell ref="B7:E7"/>
    <mergeCell ref="B8:E8"/>
    <mergeCell ref="D18:E18"/>
    <mergeCell ref="D16:E16"/>
    <mergeCell ref="D19:E19"/>
    <mergeCell ref="B46:G46"/>
    <mergeCell ref="D13:E13"/>
    <mergeCell ref="D14:E14"/>
    <mergeCell ref="D15:E15"/>
    <mergeCell ref="D20:E20"/>
    <mergeCell ref="D41:E41"/>
    <mergeCell ref="D42:E42"/>
    <mergeCell ref="B55:C55"/>
    <mergeCell ref="D17:E17"/>
    <mergeCell ref="D27:E27"/>
    <mergeCell ref="D28:E28"/>
    <mergeCell ref="D29:E29"/>
    <mergeCell ref="B25:G25"/>
    <mergeCell ref="E49:F49"/>
    <mergeCell ref="D30:E30"/>
    <mergeCell ref="D1:G1"/>
    <mergeCell ref="D2:G2"/>
    <mergeCell ref="B10:D10"/>
    <mergeCell ref="D12:E12"/>
    <mergeCell ref="D31:E31"/>
    <mergeCell ref="D43:E43"/>
    <mergeCell ref="B36:G36"/>
    <mergeCell ref="D38:E38"/>
    <mergeCell ref="D39:E39"/>
    <mergeCell ref="D40:E40"/>
  </mergeCells>
  <printOptions/>
  <pageMargins left="0.5905511811023623" right="0" top="0.5905511811023623" bottom="0.5905511811023623" header="0" footer="0"/>
  <pageSetup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B1:J48"/>
  <sheetViews>
    <sheetView showGridLines="0" zoomScalePageLayoutView="0" workbookViewId="0" topLeftCell="A1">
      <selection activeCell="D2" sqref="D2:G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28125" style="7" bestFit="1" customWidth="1"/>
    <col min="9" max="9" width="11.7109375" style="7" bestFit="1" customWidth="1"/>
    <col min="10" max="11" width="10.28125" style="7" bestFit="1" customWidth="1"/>
    <col min="12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3" customHeight="1">
      <c r="D2" s="265" t="s">
        <v>277</v>
      </c>
      <c r="E2" s="265"/>
      <c r="F2" s="265"/>
      <c r="G2" s="265"/>
    </row>
    <row r="3" ht="28.5" customHeight="1">
      <c r="E3" s="7" t="s">
        <v>278</v>
      </c>
    </row>
    <row r="4" ht="14.25" customHeight="1"/>
    <row r="6" ht="5.25" customHeight="1"/>
    <row r="7" spans="2:5" ht="12.75">
      <c r="B7" s="264" t="s">
        <v>26</v>
      </c>
      <c r="C7" s="264"/>
      <c r="D7" s="264"/>
      <c r="E7" s="264"/>
    </row>
    <row r="8" spans="2:5" ht="33" customHeight="1">
      <c r="B8" s="280" t="s">
        <v>300</v>
      </c>
      <c r="C8" s="280"/>
      <c r="D8" s="280"/>
      <c r="E8" s="280"/>
    </row>
    <row r="9" ht="6.75" customHeight="1"/>
    <row r="10" spans="2:4" ht="12.75">
      <c r="B10" s="263" t="s">
        <v>27</v>
      </c>
      <c r="C10" s="263"/>
      <c r="D10" s="263"/>
    </row>
    <row r="11" ht="13.5" customHeight="1"/>
    <row r="12" spans="2:5" ht="23.25" customHeight="1">
      <c r="B12" s="10" t="s">
        <v>28</v>
      </c>
      <c r="C12" s="11" t="s">
        <v>29</v>
      </c>
      <c r="D12" s="258" t="s">
        <v>30</v>
      </c>
      <c r="E12" s="258"/>
    </row>
    <row r="13" spans="2:5" ht="12.75">
      <c r="B13" s="13">
        <v>1</v>
      </c>
      <c r="C13" s="9">
        <v>2</v>
      </c>
      <c r="D13" s="262">
        <v>3</v>
      </c>
      <c r="E13" s="262"/>
    </row>
    <row r="14" spans="2:5" ht="12.75" customHeight="1">
      <c r="B14" s="13">
        <v>1</v>
      </c>
      <c r="C14" s="9" t="s">
        <v>16</v>
      </c>
      <c r="D14" s="259">
        <f>D15</f>
        <v>5103702</v>
      </c>
      <c r="E14" s="259"/>
    </row>
    <row r="15" spans="2:5" ht="12.75" customHeight="1">
      <c r="B15" s="13"/>
      <c r="C15" s="24" t="s">
        <v>31</v>
      </c>
      <c r="D15" s="256">
        <f>D16+D19</f>
        <v>5103702</v>
      </c>
      <c r="E15" s="256"/>
    </row>
    <row r="16" spans="2:5" ht="12.75" customHeight="1">
      <c r="B16" s="59"/>
      <c r="C16" s="28" t="s">
        <v>61</v>
      </c>
      <c r="D16" s="282">
        <v>3978648</v>
      </c>
      <c r="E16" s="283"/>
    </row>
    <row r="17" spans="2:9" ht="17.25" customHeight="1" hidden="1">
      <c r="B17" s="13"/>
      <c r="C17" s="37" t="s">
        <v>66</v>
      </c>
      <c r="D17" s="266"/>
      <c r="E17" s="267"/>
      <c r="F17" s="7" t="s">
        <v>63</v>
      </c>
      <c r="I17" s="53"/>
    </row>
    <row r="18" spans="2:5" ht="12.75" hidden="1">
      <c r="B18" s="13"/>
      <c r="C18" s="37" t="s">
        <v>64</v>
      </c>
      <c r="D18" s="266"/>
      <c r="E18" s="267"/>
    </row>
    <row r="19" spans="2:9" ht="12.75">
      <c r="B19" s="13"/>
      <c r="C19" s="60" t="s">
        <v>65</v>
      </c>
      <c r="D19" s="282">
        <v>1125054</v>
      </c>
      <c r="E19" s="283"/>
      <c r="I19" s="53"/>
    </row>
    <row r="20" spans="2:5" ht="12.75" customHeight="1" hidden="1">
      <c r="B20" s="13"/>
      <c r="C20" s="37" t="s">
        <v>68</v>
      </c>
      <c r="D20" s="256">
        <f>72607.31*4</f>
        <v>290429.24</v>
      </c>
      <c r="E20" s="256"/>
    </row>
    <row r="21" spans="2:5" ht="12.75" customHeight="1" hidden="1">
      <c r="B21" s="13"/>
      <c r="C21" s="37" t="s">
        <v>69</v>
      </c>
      <c r="D21" s="284">
        <f>82651.31*8</f>
        <v>661210.48</v>
      </c>
      <c r="E21" s="284"/>
    </row>
    <row r="22" spans="2:5" ht="12.75" customHeight="1" hidden="1">
      <c r="B22" s="13"/>
      <c r="C22" s="37" t="s">
        <v>47</v>
      </c>
      <c r="D22" s="256">
        <v>45855.28</v>
      </c>
      <c r="E22" s="256"/>
    </row>
    <row r="25" spans="2:7" ht="12.75" customHeight="1">
      <c r="B25" s="257" t="s">
        <v>120</v>
      </c>
      <c r="C25" s="257"/>
      <c r="D25" s="257"/>
      <c r="E25" s="257"/>
      <c r="F25" s="257"/>
      <c r="G25" s="257"/>
    </row>
    <row r="26" spans="2:4" ht="25.5" customHeight="1">
      <c r="B26" s="12"/>
      <c r="C26" s="12"/>
      <c r="D26" s="12"/>
    </row>
    <row r="27" spans="2:5" ht="21.75" customHeight="1">
      <c r="B27" s="10" t="s">
        <v>28</v>
      </c>
      <c r="C27" s="11" t="s">
        <v>29</v>
      </c>
      <c r="D27" s="258" t="s">
        <v>30</v>
      </c>
      <c r="E27" s="258"/>
    </row>
    <row r="28" spans="2:5" ht="12.75">
      <c r="B28" s="11">
        <v>1</v>
      </c>
      <c r="C28" s="11">
        <v>2</v>
      </c>
      <c r="D28" s="258">
        <v>3</v>
      </c>
      <c r="E28" s="258"/>
    </row>
    <row r="29" spans="2:6" ht="18" customHeight="1">
      <c r="B29" s="13">
        <v>1</v>
      </c>
      <c r="C29" s="24" t="s">
        <v>33</v>
      </c>
      <c r="D29" s="259">
        <f>D30</f>
        <v>1541318</v>
      </c>
      <c r="E29" s="259"/>
      <c r="F29" s="18"/>
    </row>
    <row r="30" spans="2:6" ht="12.75" customHeight="1">
      <c r="B30" s="13"/>
      <c r="C30" s="28" t="s">
        <v>34</v>
      </c>
      <c r="D30" s="260">
        <f>D31+D32</f>
        <v>1541318</v>
      </c>
      <c r="E30" s="260"/>
      <c r="F30" s="18"/>
    </row>
    <row r="31" spans="2:6" ht="12.75" customHeight="1">
      <c r="B31" s="13"/>
      <c r="C31" s="24" t="s">
        <v>61</v>
      </c>
      <c r="D31" s="261">
        <v>1201552</v>
      </c>
      <c r="E31" s="261"/>
      <c r="F31" s="18" t="s">
        <v>63</v>
      </c>
    </row>
    <row r="32" spans="2:6" ht="12.75" customHeight="1">
      <c r="B32" s="13"/>
      <c r="C32" s="24" t="s">
        <v>62</v>
      </c>
      <c r="D32" s="261">
        <v>339766</v>
      </c>
      <c r="E32" s="261"/>
      <c r="F32" s="18"/>
    </row>
    <row r="33" spans="2:4" ht="12.75">
      <c r="B33" s="14"/>
      <c r="C33" s="15"/>
      <c r="D33" s="8"/>
    </row>
    <row r="34" spans="2:7" ht="27.75" customHeight="1">
      <c r="B34" s="257" t="s">
        <v>261</v>
      </c>
      <c r="C34" s="257"/>
      <c r="D34" s="257"/>
      <c r="E34" s="257"/>
      <c r="F34" s="257"/>
      <c r="G34" s="257"/>
    </row>
    <row r="35" spans="2:4" ht="12.75">
      <c r="B35" s="12"/>
      <c r="C35" s="12"/>
      <c r="D35" s="12"/>
    </row>
    <row r="36" spans="2:4" ht="40.5" customHeight="1">
      <c r="B36" s="10" t="s">
        <v>28</v>
      </c>
      <c r="C36" s="11" t="s">
        <v>29</v>
      </c>
      <c r="D36" s="11" t="s">
        <v>30</v>
      </c>
    </row>
    <row r="37" spans="2:6" ht="12.75">
      <c r="B37" s="9">
        <v>1</v>
      </c>
      <c r="C37" s="9">
        <v>2</v>
      </c>
      <c r="D37" s="9">
        <v>4</v>
      </c>
      <c r="E37" s="272"/>
      <c r="F37" s="264"/>
    </row>
    <row r="38" spans="2:9" ht="24.75" customHeight="1">
      <c r="B38" s="13">
        <v>1</v>
      </c>
      <c r="C38" s="24" t="s">
        <v>148</v>
      </c>
      <c r="D38" s="137">
        <v>280850</v>
      </c>
      <c r="F38" s="268"/>
      <c r="G38" s="268"/>
      <c r="I38" s="53"/>
    </row>
    <row r="39" spans="2:4" ht="12.75">
      <c r="B39" s="13">
        <v>2</v>
      </c>
      <c r="C39" s="24"/>
      <c r="D39" s="36"/>
    </row>
    <row r="40" spans="2:4" ht="12.75" customHeight="1">
      <c r="B40" s="13"/>
      <c r="C40" s="33" t="s">
        <v>1</v>
      </c>
      <c r="D40" s="35">
        <f>D38+D39</f>
        <v>280850</v>
      </c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10" ht="12.75">
      <c r="B44" s="281" t="s">
        <v>256</v>
      </c>
      <c r="C44" s="281"/>
      <c r="D44" s="55">
        <f>D14+D29+D40</f>
        <v>6925870</v>
      </c>
      <c r="J44" s="53"/>
    </row>
    <row r="45" spans="2:4" ht="12.75">
      <c r="B45" s="14"/>
      <c r="C45" s="15"/>
      <c r="D45" s="8"/>
    </row>
    <row r="46" spans="2:4" ht="12.75">
      <c r="B46" s="7" t="s">
        <v>42</v>
      </c>
      <c r="D46" s="7" t="s">
        <v>0</v>
      </c>
    </row>
    <row r="48" spans="2:4" ht="12.75">
      <c r="B48" s="7" t="s">
        <v>43</v>
      </c>
      <c r="D48" s="7" t="s">
        <v>25</v>
      </c>
    </row>
  </sheetData>
  <sheetProtection/>
  <mergeCells count="27">
    <mergeCell ref="B44:C44"/>
    <mergeCell ref="B34:G34"/>
    <mergeCell ref="E37:F37"/>
    <mergeCell ref="F38:G38"/>
    <mergeCell ref="D28:E28"/>
    <mergeCell ref="D29:E29"/>
    <mergeCell ref="D30:E30"/>
    <mergeCell ref="D31:E31"/>
    <mergeCell ref="D32:E32"/>
    <mergeCell ref="D19:E19"/>
    <mergeCell ref="D20:E20"/>
    <mergeCell ref="D21:E21"/>
    <mergeCell ref="D22:E22"/>
    <mergeCell ref="B25:G25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E7"/>
    <mergeCell ref="B8:E8"/>
    <mergeCell ref="B10:D10"/>
    <mergeCell ref="D12:E12"/>
  </mergeCells>
  <printOptions/>
  <pageMargins left="0.5905511811023623" right="0" top="0.5905511811023623" bottom="0.5905511811023623" header="0" footer="0"/>
  <pageSetup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B1:J50"/>
  <sheetViews>
    <sheetView showGridLines="0" zoomScalePageLayoutView="0" workbookViewId="0" topLeftCell="A4">
      <selection activeCell="I38" sqref="I3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28125" style="7" bestFit="1" customWidth="1"/>
    <col min="9" max="9" width="11.7109375" style="7" bestFit="1" customWidth="1"/>
    <col min="10" max="11" width="10.28125" style="7" bestFit="1" customWidth="1"/>
    <col min="12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42" customHeight="1">
      <c r="D2" s="265" t="s">
        <v>277</v>
      </c>
      <c r="E2" s="265"/>
      <c r="F2" s="265"/>
      <c r="G2" s="265"/>
    </row>
    <row r="3" ht="28.5" customHeight="1">
      <c r="E3" s="7" t="s">
        <v>278</v>
      </c>
    </row>
    <row r="4" ht="14.25" customHeight="1"/>
    <row r="6" ht="5.25" customHeight="1"/>
    <row r="7" spans="2:5" ht="12.75">
      <c r="B7" s="264" t="s">
        <v>26</v>
      </c>
      <c r="C7" s="264"/>
      <c r="D7" s="264"/>
      <c r="E7" s="264"/>
    </row>
    <row r="8" spans="2:5" ht="35.25" customHeight="1">
      <c r="B8" s="280" t="s">
        <v>299</v>
      </c>
      <c r="C8" s="280"/>
      <c r="D8" s="280"/>
      <c r="E8" s="280"/>
    </row>
    <row r="9" ht="6.75" customHeight="1"/>
    <row r="10" spans="2:4" ht="12.75">
      <c r="B10" s="263" t="s">
        <v>27</v>
      </c>
      <c r="C10" s="263"/>
      <c r="D10" s="263"/>
    </row>
    <row r="11" ht="13.5" customHeight="1"/>
    <row r="12" spans="2:5" ht="23.25" customHeight="1">
      <c r="B12" s="10" t="s">
        <v>28</v>
      </c>
      <c r="C12" s="11" t="s">
        <v>29</v>
      </c>
      <c r="D12" s="258" t="s">
        <v>30</v>
      </c>
      <c r="E12" s="258"/>
    </row>
    <row r="13" spans="2:5" ht="12.75">
      <c r="B13" s="13">
        <v>1</v>
      </c>
      <c r="C13" s="9">
        <v>2</v>
      </c>
      <c r="D13" s="262">
        <v>3</v>
      </c>
      <c r="E13" s="262"/>
    </row>
    <row r="14" spans="2:5" ht="12.75" customHeight="1">
      <c r="B14" s="13">
        <v>1</v>
      </c>
      <c r="C14" s="9" t="s">
        <v>16</v>
      </c>
      <c r="D14" s="259">
        <f>D15</f>
        <v>5355138</v>
      </c>
      <c r="E14" s="259"/>
    </row>
    <row r="15" spans="2:5" ht="12.75" customHeight="1">
      <c r="B15" s="13"/>
      <c r="C15" s="24" t="s">
        <v>31</v>
      </c>
      <c r="D15" s="256">
        <f>D16+D19</f>
        <v>5355138</v>
      </c>
      <c r="E15" s="256"/>
    </row>
    <row r="16" spans="2:5" ht="12.75" customHeight="1">
      <c r="B16" s="59"/>
      <c r="C16" s="28" t="s">
        <v>61</v>
      </c>
      <c r="D16" s="282">
        <v>4174662</v>
      </c>
      <c r="E16" s="283"/>
    </row>
    <row r="17" spans="2:9" ht="17.25" customHeight="1" hidden="1">
      <c r="B17" s="13"/>
      <c r="C17" s="37" t="s">
        <v>66</v>
      </c>
      <c r="D17" s="266"/>
      <c r="E17" s="267"/>
      <c r="F17" s="7" t="s">
        <v>63</v>
      </c>
      <c r="I17" s="53"/>
    </row>
    <row r="18" spans="2:5" ht="12.75" hidden="1">
      <c r="B18" s="13"/>
      <c r="C18" s="37" t="s">
        <v>64</v>
      </c>
      <c r="D18" s="266"/>
      <c r="E18" s="267"/>
    </row>
    <row r="19" spans="2:9" ht="12.75">
      <c r="B19" s="13"/>
      <c r="C19" s="60" t="s">
        <v>65</v>
      </c>
      <c r="D19" s="282">
        <v>1180476</v>
      </c>
      <c r="E19" s="283"/>
      <c r="I19" s="53"/>
    </row>
    <row r="20" spans="2:5" ht="12.75" customHeight="1" hidden="1">
      <c r="B20" s="13"/>
      <c r="C20" s="37" t="s">
        <v>68</v>
      </c>
      <c r="D20" s="256">
        <f>72607.31*4</f>
        <v>290429.24</v>
      </c>
      <c r="E20" s="256"/>
    </row>
    <row r="21" spans="2:5" ht="12.75" customHeight="1" hidden="1">
      <c r="B21" s="13"/>
      <c r="C21" s="37" t="s">
        <v>69</v>
      </c>
      <c r="D21" s="284">
        <f>82651.31*8</f>
        <v>661210.48</v>
      </c>
      <c r="E21" s="284"/>
    </row>
    <row r="22" spans="2:5" ht="12.75" customHeight="1" hidden="1">
      <c r="B22" s="13"/>
      <c r="C22" s="37" t="s">
        <v>47</v>
      </c>
      <c r="D22" s="256">
        <v>45855.28</v>
      </c>
      <c r="E22" s="256"/>
    </row>
    <row r="25" spans="2:7" ht="12.75" customHeight="1">
      <c r="B25" s="257" t="s">
        <v>120</v>
      </c>
      <c r="C25" s="257"/>
      <c r="D25" s="257"/>
      <c r="E25" s="257"/>
      <c r="F25" s="257"/>
      <c r="G25" s="257"/>
    </row>
    <row r="26" spans="2:4" ht="25.5" customHeight="1">
      <c r="B26" s="12"/>
      <c r="C26" s="12"/>
      <c r="D26" s="12"/>
    </row>
    <row r="27" spans="2:5" ht="21.75" customHeight="1">
      <c r="B27" s="10" t="s">
        <v>28</v>
      </c>
      <c r="C27" s="11" t="s">
        <v>29</v>
      </c>
      <c r="D27" s="258" t="s">
        <v>30</v>
      </c>
      <c r="E27" s="258"/>
    </row>
    <row r="28" spans="2:5" ht="12.75">
      <c r="B28" s="11">
        <v>1</v>
      </c>
      <c r="C28" s="11">
        <v>2</v>
      </c>
      <c r="D28" s="258">
        <v>3</v>
      </c>
      <c r="E28" s="258"/>
    </row>
    <row r="29" spans="2:6" ht="18" customHeight="1">
      <c r="B29" s="13">
        <v>1</v>
      </c>
      <c r="C29" s="24" t="s">
        <v>33</v>
      </c>
      <c r="D29" s="259">
        <f>D30</f>
        <v>1617252</v>
      </c>
      <c r="E29" s="259"/>
      <c r="F29" s="18"/>
    </row>
    <row r="30" spans="2:6" ht="12.75" customHeight="1">
      <c r="B30" s="13"/>
      <c r="C30" s="28" t="s">
        <v>34</v>
      </c>
      <c r="D30" s="260">
        <f>D31+D32</f>
        <v>1617252</v>
      </c>
      <c r="E30" s="260"/>
      <c r="F30" s="18"/>
    </row>
    <row r="31" spans="2:6" ht="12.75" customHeight="1">
      <c r="B31" s="13"/>
      <c r="C31" s="24" t="s">
        <v>61</v>
      </c>
      <c r="D31" s="261">
        <v>1260748</v>
      </c>
      <c r="E31" s="261"/>
      <c r="F31" s="18" t="s">
        <v>63</v>
      </c>
    </row>
    <row r="32" spans="2:6" ht="12.75" customHeight="1">
      <c r="B32" s="13"/>
      <c r="C32" s="24" t="s">
        <v>62</v>
      </c>
      <c r="D32" s="261">
        <v>356504</v>
      </c>
      <c r="E32" s="261"/>
      <c r="F32" s="18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7" ht="12.75">
      <c r="B35" s="147"/>
      <c r="C35" s="148"/>
      <c r="D35" s="149"/>
      <c r="E35" s="150"/>
      <c r="F35" s="151"/>
      <c r="G35" s="152"/>
    </row>
    <row r="36" spans="2:7" ht="27.75" customHeight="1">
      <c r="B36" s="257" t="s">
        <v>261</v>
      </c>
      <c r="C36" s="257"/>
      <c r="D36" s="257"/>
      <c r="E36" s="257"/>
      <c r="F36" s="257"/>
      <c r="G36" s="257"/>
    </row>
    <row r="37" spans="2:4" ht="12.75">
      <c r="B37" s="12"/>
      <c r="C37" s="12"/>
      <c r="D37" s="12"/>
    </row>
    <row r="38" spans="2:4" ht="40.5" customHeight="1">
      <c r="B38" s="10" t="s">
        <v>28</v>
      </c>
      <c r="C38" s="11" t="s">
        <v>29</v>
      </c>
      <c r="D38" s="11" t="s">
        <v>30</v>
      </c>
    </row>
    <row r="39" spans="2:6" ht="12.75">
      <c r="B39" s="9">
        <v>1</v>
      </c>
      <c r="C39" s="9">
        <v>2</v>
      </c>
      <c r="D39" s="183">
        <v>4</v>
      </c>
      <c r="E39" s="272"/>
      <c r="F39" s="264"/>
    </row>
    <row r="40" spans="2:9" ht="24.75" customHeight="1">
      <c r="B40" s="13">
        <v>1</v>
      </c>
      <c r="C40" s="24" t="s">
        <v>148</v>
      </c>
      <c r="D40" s="137">
        <v>280850</v>
      </c>
      <c r="F40" s="268"/>
      <c r="G40" s="268"/>
      <c r="I40" s="53"/>
    </row>
    <row r="41" spans="2:4" ht="12.75">
      <c r="B41" s="13">
        <v>2</v>
      </c>
      <c r="C41" s="24"/>
      <c r="D41" s="36"/>
    </row>
    <row r="42" spans="2:4" ht="12.75" customHeight="1">
      <c r="B42" s="13"/>
      <c r="C42" s="33" t="s">
        <v>1</v>
      </c>
      <c r="D42" s="35">
        <f>D40+D41</f>
        <v>280850</v>
      </c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14"/>
      <c r="C45" s="15"/>
      <c r="D45" s="8"/>
    </row>
    <row r="46" spans="2:10" ht="12.75">
      <c r="B46" s="281" t="s">
        <v>260</v>
      </c>
      <c r="C46" s="281"/>
      <c r="D46" s="55">
        <f>D14+D29+D42</f>
        <v>7253240</v>
      </c>
      <c r="J46" s="53"/>
    </row>
    <row r="47" spans="2:4" ht="12.75">
      <c r="B47" s="14"/>
      <c r="C47" s="15"/>
      <c r="D47" s="8"/>
    </row>
    <row r="48" spans="2:4" ht="12.75">
      <c r="B48" s="7" t="s">
        <v>42</v>
      </c>
      <c r="D48" s="7" t="s">
        <v>0</v>
      </c>
    </row>
    <row r="50" spans="2:4" ht="12.75">
      <c r="B50" s="7" t="s">
        <v>43</v>
      </c>
      <c r="D50" s="7" t="s">
        <v>25</v>
      </c>
    </row>
  </sheetData>
  <sheetProtection/>
  <mergeCells count="27">
    <mergeCell ref="B36:G36"/>
    <mergeCell ref="E39:F39"/>
    <mergeCell ref="F40:G40"/>
    <mergeCell ref="B46:C46"/>
    <mergeCell ref="D28:E28"/>
    <mergeCell ref="D29:E29"/>
    <mergeCell ref="D30:E30"/>
    <mergeCell ref="D31:E31"/>
    <mergeCell ref="D32:E32"/>
    <mergeCell ref="D19:E19"/>
    <mergeCell ref="D20:E20"/>
    <mergeCell ref="D21:E21"/>
    <mergeCell ref="D22:E22"/>
    <mergeCell ref="B25:G25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E7"/>
    <mergeCell ref="B8:E8"/>
    <mergeCell ref="B10:D10"/>
    <mergeCell ref="D12:E12"/>
  </mergeCells>
  <printOptions/>
  <pageMargins left="0.5905511811023623" right="0" top="0.5905511811023623" bottom="0.5905511811023623" header="0" footer="0"/>
  <pageSetup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1:I32"/>
  <sheetViews>
    <sheetView showGridLines="0" workbookViewId="0" topLeftCell="A1">
      <selection activeCell="H28" sqref="H28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8" width="11.8515625" style="7" bestFit="1" customWidth="1"/>
    <col min="9" max="9" width="12.28125" style="7" bestFit="1" customWidth="1"/>
    <col min="10" max="10" width="9.7109375" style="7" bestFit="1" customWidth="1"/>
    <col min="11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290</v>
      </c>
      <c r="C8" s="265"/>
      <c r="D8" s="265"/>
      <c r="E8" s="265"/>
    </row>
    <row r="9" ht="6.75" customHeight="1"/>
    <row r="10" spans="2:4" ht="12" customHeight="1">
      <c r="B10" s="14"/>
      <c r="C10" s="15"/>
      <c r="D10" s="8"/>
    </row>
    <row r="11" spans="2:4" ht="12.75">
      <c r="B11" s="14"/>
      <c r="C11" s="15"/>
      <c r="D11" s="8"/>
    </row>
    <row r="12" spans="2:6" ht="25.5" customHeight="1" outlineLevel="1">
      <c r="B12" s="257" t="s">
        <v>121</v>
      </c>
      <c r="C12" s="257"/>
      <c r="D12" s="257"/>
      <c r="E12" s="257"/>
      <c r="F12" s="257"/>
    </row>
    <row r="13" spans="2:4" ht="12.75" outlineLevel="1">
      <c r="B13" s="12"/>
      <c r="C13" s="12"/>
      <c r="D13" s="12"/>
    </row>
    <row r="14" spans="2:4" ht="36" customHeight="1" outlineLevel="1">
      <c r="B14" s="10" t="s">
        <v>28</v>
      </c>
      <c r="C14" s="11" t="s">
        <v>29</v>
      </c>
      <c r="D14" s="11" t="s">
        <v>30</v>
      </c>
    </row>
    <row r="15" spans="2:4" ht="12.75" outlineLevel="1">
      <c r="B15" s="9">
        <v>1</v>
      </c>
      <c r="C15" s="9">
        <v>2</v>
      </c>
      <c r="D15" s="9">
        <v>3</v>
      </c>
    </row>
    <row r="16" spans="2:4" ht="12.75" outlineLevel="1">
      <c r="B16" s="13">
        <v>1</v>
      </c>
      <c r="C16" s="24" t="s">
        <v>291</v>
      </c>
      <c r="D16" s="169">
        <v>330000</v>
      </c>
    </row>
    <row r="17" spans="2:4" ht="12.75" outlineLevel="1">
      <c r="B17" s="13"/>
      <c r="C17" s="24"/>
      <c r="D17" s="36"/>
    </row>
    <row r="18" spans="2:9" ht="12.75" customHeight="1" outlineLevel="1">
      <c r="B18" s="13"/>
      <c r="C18" s="33" t="s">
        <v>1</v>
      </c>
      <c r="D18" s="35">
        <f>SUM(D16:D17)</f>
        <v>330000</v>
      </c>
      <c r="I18" s="53"/>
    </row>
    <row r="19" spans="2:4" ht="12.75">
      <c r="B19" s="14"/>
      <c r="C19" s="15"/>
      <c r="D19" s="8"/>
    </row>
    <row r="20" spans="2:9" ht="12.75" customHeight="1" outlineLevel="1">
      <c r="B20" s="14"/>
      <c r="C20" s="153"/>
      <c r="D20" s="154"/>
      <c r="I20" s="53"/>
    </row>
    <row r="21" spans="2:9" ht="12.75" customHeight="1" outlineLevel="1">
      <c r="B21" s="14"/>
      <c r="C21" s="153"/>
      <c r="D21" s="154"/>
      <c r="I21" s="53"/>
    </row>
    <row r="22" spans="2:9" ht="12.75" customHeight="1" outlineLevel="1">
      <c r="B22" s="14"/>
      <c r="C22" s="153"/>
      <c r="D22" s="154"/>
      <c r="I22" s="53"/>
    </row>
    <row r="23" spans="2:9" ht="12.75" customHeight="1" outlineLevel="1">
      <c r="B23" s="14"/>
      <c r="C23" s="153"/>
      <c r="D23" s="154"/>
      <c r="I23" s="53"/>
    </row>
    <row r="24" spans="2:4" ht="12.75">
      <c r="B24" s="269" t="s">
        <v>115</v>
      </c>
      <c r="C24" s="269"/>
      <c r="D24" s="55">
        <f>D18</f>
        <v>330000</v>
      </c>
    </row>
    <row r="25" spans="2:4" ht="12.75">
      <c r="B25" s="14"/>
      <c r="C25" s="15"/>
      <c r="D25" s="8"/>
    </row>
    <row r="26" spans="2:4" ht="12.75">
      <c r="B26" s="7" t="s">
        <v>42</v>
      </c>
      <c r="D26" s="7" t="s">
        <v>0</v>
      </c>
    </row>
    <row r="28" spans="2:4" ht="12.75">
      <c r="B28" s="7" t="s">
        <v>43</v>
      </c>
      <c r="D28" s="7" t="s">
        <v>25</v>
      </c>
    </row>
    <row r="31" ht="12.75">
      <c r="I31" s="53"/>
    </row>
    <row r="32" ht="12" customHeight="1">
      <c r="I32" s="53"/>
    </row>
  </sheetData>
  <sheetProtection/>
  <mergeCells count="6">
    <mergeCell ref="B24:C24"/>
    <mergeCell ref="D1:G1"/>
    <mergeCell ref="D2:G2"/>
    <mergeCell ref="B7:D7"/>
    <mergeCell ref="B8:E8"/>
    <mergeCell ref="B12:F12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B1:I35"/>
  <sheetViews>
    <sheetView showGridLines="0" workbookViewId="0" topLeftCell="A1">
      <selection activeCell="D2" sqref="D2:G3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287</v>
      </c>
      <c r="C8" s="265"/>
      <c r="D8" s="265"/>
      <c r="E8" s="265"/>
    </row>
    <row r="9" ht="6.75" customHeight="1"/>
    <row r="11" spans="2:7" ht="12.75" customHeight="1">
      <c r="B11" s="257" t="s">
        <v>251</v>
      </c>
      <c r="C11" s="257"/>
      <c r="D11" s="257"/>
      <c r="E11" s="257"/>
      <c r="F11" s="257"/>
      <c r="G11" s="257"/>
    </row>
    <row r="12" spans="2:4" ht="12.75">
      <c r="B12" s="12"/>
      <c r="C12" s="12"/>
      <c r="D12" s="12"/>
    </row>
    <row r="13" spans="2:7" ht="62.25" customHeight="1">
      <c r="B13" s="10" t="s">
        <v>28</v>
      </c>
      <c r="C13" s="11" t="s">
        <v>29</v>
      </c>
      <c r="D13" s="11" t="s">
        <v>55</v>
      </c>
      <c r="E13" s="44" t="s">
        <v>53</v>
      </c>
      <c r="F13" s="11" t="s">
        <v>40</v>
      </c>
      <c r="G13" s="11" t="s">
        <v>56</v>
      </c>
    </row>
    <row r="14" spans="2:7" s="49" customFormat="1" ht="12.75" customHeight="1">
      <c r="B14" s="40">
        <v>1</v>
      </c>
      <c r="C14" s="40">
        <v>2</v>
      </c>
      <c r="D14" s="40">
        <v>3</v>
      </c>
      <c r="E14" s="44"/>
      <c r="F14" s="41">
        <v>4</v>
      </c>
      <c r="G14" s="41">
        <v>5</v>
      </c>
    </row>
    <row r="15" spans="2:7" ht="12.75" customHeight="1" outlineLevel="1">
      <c r="B15" s="13">
        <v>1</v>
      </c>
      <c r="C15" s="52" t="s">
        <v>292</v>
      </c>
      <c r="D15" s="135"/>
      <c r="E15" s="44"/>
      <c r="F15" s="29"/>
      <c r="G15" s="122">
        <f>G16+G17</f>
        <v>526316</v>
      </c>
    </row>
    <row r="16" spans="2:7" ht="14.25" customHeight="1" outlineLevel="1">
      <c r="B16" s="13"/>
      <c r="C16" s="52" t="s">
        <v>253</v>
      </c>
      <c r="D16" s="135"/>
      <c r="E16" s="44"/>
      <c r="F16" s="29"/>
      <c r="G16" s="122">
        <v>500000</v>
      </c>
    </row>
    <row r="17" spans="2:7" ht="14.25" customHeight="1" outlineLevel="1">
      <c r="B17" s="13"/>
      <c r="C17" s="52" t="s">
        <v>293</v>
      </c>
      <c r="D17" s="135"/>
      <c r="E17" s="44"/>
      <c r="F17" s="29"/>
      <c r="G17" s="122">
        <v>26316</v>
      </c>
    </row>
    <row r="18" spans="2:7" ht="14.25" customHeight="1" outlineLevel="1">
      <c r="B18" s="13"/>
      <c r="C18" s="52"/>
      <c r="D18" s="135"/>
      <c r="E18" s="44"/>
      <c r="F18" s="29"/>
      <c r="G18" s="122"/>
    </row>
    <row r="19" spans="2:7" ht="14.25" customHeight="1" outlineLevel="1">
      <c r="B19" s="13"/>
      <c r="C19" s="52"/>
      <c r="D19" s="135"/>
      <c r="E19" s="44"/>
      <c r="F19" s="29"/>
      <c r="G19" s="122"/>
    </row>
    <row r="20" spans="2:7" ht="14.25" customHeight="1" outlineLevel="1">
      <c r="B20" s="13"/>
      <c r="C20" s="52"/>
      <c r="D20" s="135"/>
      <c r="E20" s="44"/>
      <c r="F20" s="29"/>
      <c r="G20" s="122"/>
    </row>
    <row r="21" spans="2:8" ht="12.75" customHeight="1">
      <c r="B21" s="13"/>
      <c r="C21" s="31" t="s">
        <v>41</v>
      </c>
      <c r="D21" s="35"/>
      <c r="E21" s="44"/>
      <c r="F21" s="19"/>
      <c r="G21" s="74">
        <f>G15</f>
        <v>526316</v>
      </c>
      <c r="H21" s="53"/>
    </row>
    <row r="22" ht="12" customHeight="1"/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9" ht="12.75">
      <c r="B27" s="269" t="s">
        <v>252</v>
      </c>
      <c r="C27" s="269"/>
      <c r="D27" s="55">
        <f>G21</f>
        <v>526316</v>
      </c>
      <c r="H27" s="53"/>
      <c r="I27" s="53"/>
    </row>
    <row r="28" spans="2:4" ht="12.75">
      <c r="B28" s="14"/>
      <c r="C28" s="15"/>
      <c r="D28" s="8"/>
    </row>
    <row r="29" spans="2:4" ht="12.75">
      <c r="B29" s="7" t="s">
        <v>42</v>
      </c>
      <c r="D29" s="7" t="s">
        <v>0</v>
      </c>
    </row>
    <row r="31" spans="2:4" ht="12.75">
      <c r="B31" s="7" t="s">
        <v>43</v>
      </c>
      <c r="D31" s="7" t="s">
        <v>25</v>
      </c>
    </row>
    <row r="34" ht="12.75">
      <c r="I34" s="53"/>
    </row>
    <row r="35" ht="12" customHeight="1">
      <c r="I35" s="53"/>
    </row>
  </sheetData>
  <sheetProtection/>
  <mergeCells count="6">
    <mergeCell ref="B27:C27"/>
    <mergeCell ref="B11:G11"/>
    <mergeCell ref="D1:G1"/>
    <mergeCell ref="D2:G2"/>
    <mergeCell ref="B7:D7"/>
    <mergeCell ref="B8:E8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B1:I33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7109375" style="7" bestFit="1" customWidth="1"/>
    <col min="10" max="10" width="9.7109375" style="7" bestFit="1" customWidth="1"/>
    <col min="11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279</v>
      </c>
      <c r="C8" s="265"/>
      <c r="D8" s="265"/>
      <c r="E8" s="265"/>
    </row>
    <row r="9" ht="6.75" customHeight="1"/>
    <row r="10" ht="12" customHeight="1"/>
    <row r="12" spans="2:7" ht="27.75" customHeight="1">
      <c r="B12" s="257" t="s">
        <v>254</v>
      </c>
      <c r="C12" s="257"/>
      <c r="D12" s="257"/>
      <c r="E12" s="257"/>
      <c r="F12" s="257"/>
      <c r="G12" s="257"/>
    </row>
    <row r="13" spans="2:4" ht="12.75">
      <c r="B13" s="12"/>
      <c r="C13" s="12"/>
      <c r="D13" s="12"/>
    </row>
    <row r="14" spans="2:4" ht="40.5" customHeight="1">
      <c r="B14" s="10" t="s">
        <v>28</v>
      </c>
      <c r="C14" s="11" t="s">
        <v>29</v>
      </c>
      <c r="D14" s="11" t="s">
        <v>30</v>
      </c>
    </row>
    <row r="15" spans="2:6" ht="12.75">
      <c r="B15" s="9">
        <v>1</v>
      </c>
      <c r="C15" s="9">
        <v>2</v>
      </c>
      <c r="D15" s="9">
        <v>4</v>
      </c>
      <c r="E15" s="272"/>
      <c r="F15" s="264"/>
    </row>
    <row r="16" spans="2:9" ht="24.75" customHeight="1">
      <c r="B16" s="13">
        <v>1</v>
      </c>
      <c r="C16" s="24" t="s">
        <v>222</v>
      </c>
      <c r="D16" s="137">
        <v>6000</v>
      </c>
      <c r="F16" s="268"/>
      <c r="G16" s="268"/>
      <c r="I16" s="53"/>
    </row>
    <row r="17" spans="2:9" ht="12.75">
      <c r="B17" s="13"/>
      <c r="C17" s="24"/>
      <c r="D17" s="137"/>
      <c r="F17" s="117"/>
      <c r="G17" s="117"/>
      <c r="I17" s="53"/>
    </row>
    <row r="18" spans="2:9" ht="12.75">
      <c r="B18" s="13"/>
      <c r="C18" s="24"/>
      <c r="D18" s="137"/>
      <c r="F18" s="117"/>
      <c r="G18" s="117"/>
      <c r="I18" s="53"/>
    </row>
    <row r="19" spans="2:4" ht="12.75">
      <c r="B19" s="13"/>
      <c r="C19" s="24"/>
      <c r="D19" s="169"/>
    </row>
    <row r="20" spans="2:9" ht="12.75" customHeight="1">
      <c r="B20" s="13"/>
      <c r="C20" s="33" t="s">
        <v>1</v>
      </c>
      <c r="D20" s="35">
        <f>D16+D17+D19+D18</f>
        <v>6000</v>
      </c>
      <c r="F20" s="53"/>
      <c r="I20" s="53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269" t="s">
        <v>115</v>
      </c>
      <c r="C25" s="269"/>
      <c r="D25" s="55">
        <f>D20</f>
        <v>6000</v>
      </c>
    </row>
    <row r="26" spans="2:4" ht="12.75">
      <c r="B26" s="14"/>
      <c r="C26" s="15"/>
      <c r="D26" s="8"/>
    </row>
    <row r="27" spans="2:4" ht="12.75">
      <c r="B27" s="7" t="s">
        <v>42</v>
      </c>
      <c r="D27" s="7" t="s">
        <v>0</v>
      </c>
    </row>
    <row r="29" spans="2:4" ht="12.75">
      <c r="B29" s="7" t="s">
        <v>43</v>
      </c>
      <c r="D29" s="7" t="s">
        <v>25</v>
      </c>
    </row>
    <row r="32" ht="12.75">
      <c r="I32" s="53"/>
    </row>
    <row r="33" ht="12" customHeight="1">
      <c r="I33" s="53"/>
    </row>
  </sheetData>
  <sheetProtection/>
  <mergeCells count="8">
    <mergeCell ref="D1:G1"/>
    <mergeCell ref="D2:G2"/>
    <mergeCell ref="B7:D7"/>
    <mergeCell ref="B8:E8"/>
    <mergeCell ref="B25:C25"/>
    <mergeCell ref="B12:G12"/>
    <mergeCell ref="E15:F15"/>
    <mergeCell ref="F16:G16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M87"/>
  <sheetViews>
    <sheetView showGridLines="0" workbookViewId="0" topLeftCell="A2">
      <selection activeCell="D2" sqref="D2:G3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7109375" style="7" bestFit="1" customWidth="1"/>
    <col min="10" max="11" width="9.28125" style="7" bestFit="1" customWidth="1"/>
    <col min="12" max="12" width="10.140625" style="7" bestFit="1" customWidth="1"/>
    <col min="13" max="13" width="10.28125" style="7" bestFit="1" customWidth="1"/>
    <col min="14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303</v>
      </c>
      <c r="C8" s="265"/>
      <c r="D8" s="265"/>
      <c r="E8" s="265"/>
    </row>
    <row r="9" ht="6.75" customHeight="1"/>
    <row r="10" ht="12" customHeight="1"/>
    <row r="11" spans="2:4" ht="12.75">
      <c r="B11" s="263" t="s">
        <v>27</v>
      </c>
      <c r="C11" s="263"/>
      <c r="D11" s="263"/>
    </row>
    <row r="12" ht="13.5" customHeight="1"/>
    <row r="13" spans="2:5" ht="23.25" customHeight="1">
      <c r="B13" s="10" t="s">
        <v>28</v>
      </c>
      <c r="C13" s="11" t="s">
        <v>29</v>
      </c>
      <c r="D13" s="258" t="s">
        <v>30</v>
      </c>
      <c r="E13" s="258"/>
    </row>
    <row r="14" spans="2:5" ht="12.75">
      <c r="B14" s="13">
        <v>1</v>
      </c>
      <c r="C14" s="9">
        <v>2</v>
      </c>
      <c r="D14" s="262">
        <v>3</v>
      </c>
      <c r="E14" s="262"/>
    </row>
    <row r="15" spans="2:5" ht="26.25" customHeight="1">
      <c r="B15" s="13">
        <v>1</v>
      </c>
      <c r="C15" s="136" t="s">
        <v>151</v>
      </c>
      <c r="D15" s="259">
        <f>D18+D19+D25</f>
        <v>45014</v>
      </c>
      <c r="E15" s="259"/>
    </row>
    <row r="16" spans="2:9" ht="17.25" customHeight="1" hidden="1">
      <c r="B16" s="13"/>
      <c r="C16" s="37" t="s">
        <v>66</v>
      </c>
      <c r="D16" s="266">
        <f>260354.81*12</f>
        <v>3124257.7199999997</v>
      </c>
      <c r="E16" s="267"/>
      <c r="F16" s="7" t="s">
        <v>63</v>
      </c>
      <c r="I16" s="53"/>
    </row>
    <row r="17" spans="2:5" ht="12.75" hidden="1">
      <c r="B17" s="13"/>
      <c r="C17" s="37" t="s">
        <v>64</v>
      </c>
      <c r="D17" s="266">
        <v>109314.7</v>
      </c>
      <c r="E17" s="267"/>
    </row>
    <row r="18" spans="2:5" s="155" customFormat="1" ht="12.75">
      <c r="B18" s="59"/>
      <c r="C18" s="187" t="s">
        <v>150</v>
      </c>
      <c r="D18" s="287">
        <v>0</v>
      </c>
      <c r="E18" s="288"/>
    </row>
    <row r="19" spans="2:5" s="155" customFormat="1" ht="12.75">
      <c r="B19" s="59"/>
      <c r="C19" s="187" t="s">
        <v>262</v>
      </c>
      <c r="D19" s="285">
        <f>D20+D22+D23+D24+D21</f>
        <v>40320</v>
      </c>
      <c r="E19" s="286"/>
    </row>
    <row r="20" spans="2:5" s="155" customFormat="1" ht="24">
      <c r="B20" s="59"/>
      <c r="C20" s="60" t="s">
        <v>304</v>
      </c>
      <c r="D20" s="282">
        <f>1*16*315</f>
        <v>5040</v>
      </c>
      <c r="E20" s="283"/>
    </row>
    <row r="21" spans="2:5" s="155" customFormat="1" ht="24">
      <c r="B21" s="59"/>
      <c r="C21" s="60" t="s">
        <v>263</v>
      </c>
      <c r="D21" s="282">
        <f>1*16*315</f>
        <v>5040</v>
      </c>
      <c r="E21" s="283"/>
    </row>
    <row r="22" spans="2:5" s="155" customFormat="1" ht="24">
      <c r="B22" s="59"/>
      <c r="C22" s="60" t="s">
        <v>305</v>
      </c>
      <c r="D22" s="282">
        <f>1*32*315</f>
        <v>10080</v>
      </c>
      <c r="E22" s="283"/>
    </row>
    <row r="23" spans="2:5" s="155" customFormat="1" ht="24">
      <c r="B23" s="59"/>
      <c r="C23" s="60" t="s">
        <v>306</v>
      </c>
      <c r="D23" s="282">
        <f>1*32*315</f>
        <v>10080</v>
      </c>
      <c r="E23" s="283"/>
    </row>
    <row r="24" spans="2:5" s="155" customFormat="1" ht="24">
      <c r="B24" s="59"/>
      <c r="C24" s="60" t="s">
        <v>264</v>
      </c>
      <c r="D24" s="282">
        <f>1*32*315</f>
        <v>10080</v>
      </c>
      <c r="E24" s="283"/>
    </row>
    <row r="25" spans="2:5" s="155" customFormat="1" ht="12.75">
      <c r="B25" s="59"/>
      <c r="C25" s="187" t="s">
        <v>153</v>
      </c>
      <c r="D25" s="285">
        <v>4694</v>
      </c>
      <c r="E25" s="286"/>
    </row>
    <row r="26" spans="2:5" ht="12.75">
      <c r="B26" s="13"/>
      <c r="C26" s="37"/>
      <c r="D26" s="133"/>
      <c r="E26" s="134"/>
    </row>
    <row r="27" spans="2:5" ht="12.75" customHeight="1" hidden="1">
      <c r="B27" s="13"/>
      <c r="C27" s="37" t="s">
        <v>68</v>
      </c>
      <c r="D27" s="256">
        <f>72607.31*4</f>
        <v>290429.24</v>
      </c>
      <c r="E27" s="256"/>
    </row>
    <row r="28" spans="2:5" ht="12.75" customHeight="1" hidden="1">
      <c r="B28" s="13"/>
      <c r="C28" s="37" t="s">
        <v>69</v>
      </c>
      <c r="D28" s="284">
        <f>82651.31*8</f>
        <v>661210.48</v>
      </c>
      <c r="E28" s="284"/>
    </row>
    <row r="29" spans="2:5" ht="12.75" customHeight="1" hidden="1">
      <c r="B29" s="13"/>
      <c r="C29" s="37" t="s">
        <v>47</v>
      </c>
      <c r="D29" s="256">
        <v>45855.28</v>
      </c>
      <c r="E29" s="256"/>
    </row>
    <row r="32" spans="2:7" ht="12.75" customHeight="1">
      <c r="B32" s="257" t="s">
        <v>120</v>
      </c>
      <c r="C32" s="257"/>
      <c r="D32" s="257"/>
      <c r="E32" s="257"/>
      <c r="F32" s="257"/>
      <c r="G32" s="257"/>
    </row>
    <row r="33" spans="2:4" ht="25.5" customHeight="1">
      <c r="B33" s="12"/>
      <c r="C33" s="12"/>
      <c r="D33" s="12"/>
    </row>
    <row r="34" spans="2:5" ht="21.75" customHeight="1">
      <c r="B34" s="10" t="s">
        <v>28</v>
      </c>
      <c r="C34" s="11" t="s">
        <v>29</v>
      </c>
      <c r="D34" s="258" t="s">
        <v>30</v>
      </c>
      <c r="E34" s="258"/>
    </row>
    <row r="35" spans="2:5" ht="12.75">
      <c r="B35" s="11">
        <v>1</v>
      </c>
      <c r="C35" s="11">
        <v>2</v>
      </c>
      <c r="D35" s="258">
        <v>3</v>
      </c>
      <c r="E35" s="258"/>
    </row>
    <row r="36" spans="2:6" ht="18" customHeight="1">
      <c r="B36" s="13">
        <v>1</v>
      </c>
      <c r="C36" s="24" t="s">
        <v>33</v>
      </c>
      <c r="D36" s="259">
        <f>D37+D38+D39</f>
        <v>13594</v>
      </c>
      <c r="E36" s="259"/>
      <c r="F36" s="18"/>
    </row>
    <row r="37" spans="2:6" ht="12.75" customHeight="1">
      <c r="B37" s="13"/>
      <c r="C37" s="60" t="s">
        <v>150</v>
      </c>
      <c r="D37" s="260"/>
      <c r="E37" s="260"/>
      <c r="F37" s="18"/>
    </row>
    <row r="38" spans="2:6" ht="12.75" customHeight="1">
      <c r="B38" s="13"/>
      <c r="C38" s="60" t="s">
        <v>152</v>
      </c>
      <c r="D38" s="261">
        <v>12177</v>
      </c>
      <c r="E38" s="261"/>
      <c r="F38" s="18" t="s">
        <v>63</v>
      </c>
    </row>
    <row r="39" spans="2:6" ht="12.75" customHeight="1">
      <c r="B39" s="13"/>
      <c r="C39" s="60" t="s">
        <v>153</v>
      </c>
      <c r="D39" s="261">
        <v>1417</v>
      </c>
      <c r="E39" s="261"/>
      <c r="F39" s="18"/>
    </row>
    <row r="40" spans="2:4" ht="12.75">
      <c r="B40" s="14"/>
      <c r="C40" s="15"/>
      <c r="D40" s="8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6" ht="12.75" customHeight="1">
      <c r="B43" s="257" t="s">
        <v>132</v>
      </c>
      <c r="C43" s="257"/>
      <c r="D43" s="257"/>
      <c r="E43" s="257"/>
      <c r="F43" s="257"/>
    </row>
    <row r="44" spans="2:4" ht="12.75">
      <c r="B44" s="12"/>
      <c r="C44" s="12"/>
      <c r="D44" s="12"/>
    </row>
    <row r="45" spans="2:6" ht="47.25" customHeight="1">
      <c r="B45" s="10" t="s">
        <v>28</v>
      </c>
      <c r="C45" s="11" t="s">
        <v>29</v>
      </c>
      <c r="D45" s="11" t="s">
        <v>126</v>
      </c>
      <c r="E45" s="11" t="s">
        <v>127</v>
      </c>
      <c r="F45" s="11" t="s">
        <v>56</v>
      </c>
    </row>
    <row r="46" spans="2:6" s="42" customFormat="1" ht="12">
      <c r="B46" s="40">
        <v>1</v>
      </c>
      <c r="C46" s="40">
        <v>2</v>
      </c>
      <c r="D46" s="40">
        <v>3</v>
      </c>
      <c r="E46" s="41">
        <v>4</v>
      </c>
      <c r="F46" s="41">
        <v>5</v>
      </c>
    </row>
    <row r="47" spans="2:6" ht="25.5" customHeight="1">
      <c r="B47" s="13">
        <v>1</v>
      </c>
      <c r="C47" s="24" t="s">
        <v>154</v>
      </c>
      <c r="D47" s="23">
        <v>409.5</v>
      </c>
      <c r="E47" s="29">
        <v>32</v>
      </c>
      <c r="F47" s="156">
        <f>D47*E47</f>
        <v>13104</v>
      </c>
    </row>
    <row r="48" spans="2:6" ht="12.75" customHeight="1">
      <c r="B48" s="13"/>
      <c r="C48" s="24" t="s">
        <v>128</v>
      </c>
      <c r="D48" s="23"/>
      <c r="E48" s="29"/>
      <c r="F48" s="156"/>
    </row>
    <row r="49" spans="2:6" ht="12.75" customHeight="1">
      <c r="B49" s="13"/>
      <c r="C49" s="24" t="s">
        <v>265</v>
      </c>
      <c r="D49" s="23">
        <v>409.5</v>
      </c>
      <c r="E49" s="29">
        <v>16</v>
      </c>
      <c r="F49" s="157">
        <f>D49*E49</f>
        <v>6552</v>
      </c>
    </row>
    <row r="50" spans="2:6" ht="12.75" customHeight="1">
      <c r="B50" s="13"/>
      <c r="C50" s="24" t="s">
        <v>266</v>
      </c>
      <c r="D50" s="23">
        <v>409.5</v>
      </c>
      <c r="E50" s="29">
        <v>16</v>
      </c>
      <c r="F50" s="157">
        <f>D50*E50</f>
        <v>6552</v>
      </c>
    </row>
    <row r="51" spans="2:6" ht="27" customHeight="1">
      <c r="B51" s="13">
        <v>2</v>
      </c>
      <c r="C51" s="24" t="s">
        <v>267</v>
      </c>
      <c r="D51" s="23">
        <v>409.5</v>
      </c>
      <c r="E51" s="29">
        <v>16</v>
      </c>
      <c r="F51" s="157">
        <f>D51*E51</f>
        <v>6552</v>
      </c>
    </row>
    <row r="52" spans="2:6" ht="12.75" customHeight="1">
      <c r="B52" s="13"/>
      <c r="C52" s="24" t="s">
        <v>268</v>
      </c>
      <c r="D52" s="23"/>
      <c r="E52" s="29"/>
      <c r="F52" s="156"/>
    </row>
    <row r="53" spans="2:6" ht="12.75" customHeight="1">
      <c r="B53" s="13"/>
      <c r="C53" s="24"/>
      <c r="D53" s="23"/>
      <c r="E53" s="29"/>
      <c r="F53" s="156"/>
    </row>
    <row r="54" spans="2:13" ht="12.75" customHeight="1">
      <c r="B54" s="13"/>
      <c r="C54" s="33" t="s">
        <v>41</v>
      </c>
      <c r="D54" s="22"/>
      <c r="E54" s="19"/>
      <c r="F54" s="158">
        <f>F47+F51+F52</f>
        <v>19656</v>
      </c>
      <c r="M54" s="53"/>
    </row>
    <row r="57" spans="2:6" ht="12.75" outlineLevel="1">
      <c r="B57" s="257" t="s">
        <v>149</v>
      </c>
      <c r="C57" s="257"/>
      <c r="D57" s="257"/>
      <c r="E57" s="257"/>
      <c r="F57" s="257"/>
    </row>
    <row r="58" spans="2:4" ht="12.75" outlineLevel="1">
      <c r="B58" s="12"/>
      <c r="C58" s="12"/>
      <c r="D58" s="12"/>
    </row>
    <row r="59" spans="2:7" ht="48.75" customHeight="1" outlineLevel="1">
      <c r="B59" s="10" t="s">
        <v>28</v>
      </c>
      <c r="C59" s="11" t="s">
        <v>29</v>
      </c>
      <c r="D59" s="11" t="s">
        <v>55</v>
      </c>
      <c r="E59" s="11" t="s">
        <v>40</v>
      </c>
      <c r="F59" s="258" t="s">
        <v>56</v>
      </c>
      <c r="G59" s="258"/>
    </row>
    <row r="60" spans="2:7" ht="12.75" outlineLevel="1">
      <c r="B60" s="9">
        <v>1</v>
      </c>
      <c r="C60" s="9">
        <v>2</v>
      </c>
      <c r="D60" s="9">
        <v>3</v>
      </c>
      <c r="E60" s="29">
        <v>4</v>
      </c>
      <c r="F60" s="273">
        <v>5</v>
      </c>
      <c r="G60" s="274"/>
    </row>
    <row r="61" spans="2:7" ht="12.75" outlineLevel="1">
      <c r="B61" s="13">
        <v>1</v>
      </c>
      <c r="C61" s="24" t="s">
        <v>269</v>
      </c>
      <c r="D61" s="36"/>
      <c r="E61" s="29"/>
      <c r="F61" s="275">
        <v>9600</v>
      </c>
      <c r="G61" s="276"/>
    </row>
    <row r="62" spans="2:7" ht="12.75" outlineLevel="1">
      <c r="B62" s="13"/>
      <c r="C62" s="24"/>
      <c r="D62" s="36"/>
      <c r="E62" s="29"/>
      <c r="F62" s="277"/>
      <c r="G62" s="278"/>
    </row>
    <row r="63" spans="2:9" ht="12.75" customHeight="1" outlineLevel="1">
      <c r="B63" s="13"/>
      <c r="C63" s="33" t="s">
        <v>1</v>
      </c>
      <c r="D63" s="35"/>
      <c r="E63" s="51"/>
      <c r="F63" s="270">
        <f>F61+F62</f>
        <v>9600</v>
      </c>
      <c r="G63" s="279"/>
      <c r="I63" s="53"/>
    </row>
    <row r="64" spans="2:9" ht="12.75" customHeight="1" outlineLevel="1">
      <c r="B64" s="14"/>
      <c r="C64" s="153"/>
      <c r="D64" s="154"/>
      <c r="E64" s="180"/>
      <c r="F64" s="152"/>
      <c r="G64" s="152"/>
      <c r="I64" s="53"/>
    </row>
    <row r="65" spans="2:7" ht="27.75" customHeight="1">
      <c r="B65" s="257" t="s">
        <v>272</v>
      </c>
      <c r="C65" s="257"/>
      <c r="D65" s="257"/>
      <c r="E65" s="257"/>
      <c r="F65" s="257"/>
      <c r="G65" s="257"/>
    </row>
    <row r="66" spans="2:4" ht="12.75">
      <c r="B66" s="12"/>
      <c r="C66" s="12"/>
      <c r="D66" s="12"/>
    </row>
    <row r="67" spans="2:4" ht="40.5" customHeight="1">
      <c r="B67" s="10" t="s">
        <v>28</v>
      </c>
      <c r="C67" s="11" t="s">
        <v>29</v>
      </c>
      <c r="D67" s="11" t="s">
        <v>30</v>
      </c>
    </row>
    <row r="68" spans="2:6" ht="12.75">
      <c r="B68" s="9">
        <v>1</v>
      </c>
      <c r="C68" s="9">
        <v>2</v>
      </c>
      <c r="D68" s="9">
        <v>4</v>
      </c>
      <c r="E68" s="272"/>
      <c r="F68" s="264"/>
    </row>
    <row r="69" spans="2:9" ht="38.25">
      <c r="B69" s="13">
        <v>1</v>
      </c>
      <c r="C69" s="24" t="s">
        <v>270</v>
      </c>
      <c r="D69" s="137">
        <v>8114</v>
      </c>
      <c r="F69" s="117"/>
      <c r="G69" s="117"/>
      <c r="I69" s="53"/>
    </row>
    <row r="70" spans="2:9" ht="51">
      <c r="B70" s="13">
        <v>2</v>
      </c>
      <c r="C70" s="24" t="s">
        <v>271</v>
      </c>
      <c r="D70" s="137">
        <v>1630</v>
      </c>
      <c r="F70" s="117"/>
      <c r="G70" s="117"/>
      <c r="I70" s="53"/>
    </row>
    <row r="71" spans="2:9" ht="38.25">
      <c r="B71" s="13">
        <v>3</v>
      </c>
      <c r="C71" s="24" t="s">
        <v>155</v>
      </c>
      <c r="D71" s="137">
        <v>2548</v>
      </c>
      <c r="F71" s="117"/>
      <c r="G71" s="117"/>
      <c r="I71" s="53"/>
    </row>
    <row r="72" spans="2:9" ht="38.25">
      <c r="B72" s="13">
        <v>4</v>
      </c>
      <c r="C72" s="24" t="s">
        <v>156</v>
      </c>
      <c r="D72" s="137">
        <v>2806</v>
      </c>
      <c r="F72" s="117"/>
      <c r="G72" s="117"/>
      <c r="I72" s="53"/>
    </row>
    <row r="73" spans="2:9" ht="38.25">
      <c r="B73" s="13">
        <v>5</v>
      </c>
      <c r="C73" s="24" t="s">
        <v>273</v>
      </c>
      <c r="D73" s="137">
        <v>2500</v>
      </c>
      <c r="F73" s="117"/>
      <c r="G73" s="117"/>
      <c r="I73" s="53"/>
    </row>
    <row r="74" spans="2:4" ht="12.75">
      <c r="B74" s="13"/>
      <c r="C74" s="24"/>
      <c r="D74" s="36"/>
    </row>
    <row r="75" spans="2:4" ht="12.75" customHeight="1">
      <c r="B75" s="13"/>
      <c r="C75" s="33" t="s">
        <v>1</v>
      </c>
      <c r="D75" s="35">
        <f>SUM(D69:D74)</f>
        <v>17598</v>
      </c>
    </row>
    <row r="76" spans="2:4" ht="12.75">
      <c r="B76" s="14"/>
      <c r="C76" s="15"/>
      <c r="D76" s="8"/>
    </row>
    <row r="77" spans="2:4" ht="12.75">
      <c r="B77" s="14"/>
      <c r="C77" s="15"/>
      <c r="D77" s="8"/>
    </row>
    <row r="78" spans="2:4" ht="12.75">
      <c r="B78" s="14"/>
      <c r="C78" s="15"/>
      <c r="D78" s="8"/>
    </row>
    <row r="79" spans="2:4" ht="12.75">
      <c r="B79" s="269" t="s">
        <v>252</v>
      </c>
      <c r="C79" s="269"/>
      <c r="D79" s="55">
        <f>D15+D36+F54+F63+D75</f>
        <v>105462</v>
      </c>
    </row>
    <row r="80" spans="2:4" ht="12.75">
      <c r="B80" s="14"/>
      <c r="C80" s="15"/>
      <c r="D80" s="8"/>
    </row>
    <row r="81" spans="2:4" ht="12.75">
      <c r="B81" s="7" t="s">
        <v>42</v>
      </c>
      <c r="D81" s="7" t="s">
        <v>0</v>
      </c>
    </row>
    <row r="83" spans="2:4" ht="12.75">
      <c r="B83" s="7" t="s">
        <v>43</v>
      </c>
      <c r="D83" s="7" t="s">
        <v>25</v>
      </c>
    </row>
    <row r="86" ht="12.75">
      <c r="I86" s="53"/>
    </row>
    <row r="87" ht="12.75">
      <c r="I87" s="53"/>
    </row>
  </sheetData>
  <sheetProtection/>
  <mergeCells count="38">
    <mergeCell ref="B79:C79"/>
    <mergeCell ref="B11:D11"/>
    <mergeCell ref="E68:F68"/>
    <mergeCell ref="D35:E35"/>
    <mergeCell ref="D36:E36"/>
    <mergeCell ref="D28:E28"/>
    <mergeCell ref="D29:E29"/>
    <mergeCell ref="B32:G32"/>
    <mergeCell ref="D34:E34"/>
    <mergeCell ref="B65:G65"/>
    <mergeCell ref="F62:G62"/>
    <mergeCell ref="F63:G63"/>
    <mergeCell ref="D1:G1"/>
    <mergeCell ref="D2:G2"/>
    <mergeCell ref="B7:D7"/>
    <mergeCell ref="B8:E8"/>
    <mergeCell ref="B43:F4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57:F57"/>
    <mergeCell ref="F59:G59"/>
    <mergeCell ref="F60:G60"/>
    <mergeCell ref="F61:G61"/>
    <mergeCell ref="D27:E27"/>
    <mergeCell ref="D37:E37"/>
    <mergeCell ref="D38:E38"/>
    <mergeCell ref="D39:E39"/>
  </mergeCells>
  <printOptions/>
  <pageMargins left="0.5905511811023623" right="0" top="0.3937007874015748" bottom="0.3937007874015748" header="0" footer="0"/>
  <pageSetup horizontalDpi="600" verticalDpi="600" orientation="portrait" paperSize="9" scale="87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O128"/>
  <sheetViews>
    <sheetView showGridLines="0" workbookViewId="0" topLeftCell="A25">
      <selection activeCell="F52" sqref="F52:G52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279</v>
      </c>
      <c r="C8" s="265"/>
      <c r="D8" s="265"/>
      <c r="E8" s="265"/>
    </row>
    <row r="9" ht="6.75" customHeight="1"/>
    <row r="10" spans="2:4" ht="12.75">
      <c r="B10" s="263" t="s">
        <v>27</v>
      </c>
      <c r="C10" s="263"/>
      <c r="D10" s="263"/>
    </row>
    <row r="11" ht="13.5" customHeight="1"/>
    <row r="12" spans="2:5" ht="23.25" customHeight="1">
      <c r="B12" s="10" t="s">
        <v>28</v>
      </c>
      <c r="C12" s="11" t="s">
        <v>29</v>
      </c>
      <c r="D12" s="258" t="s">
        <v>30</v>
      </c>
      <c r="E12" s="258"/>
    </row>
    <row r="13" spans="2:5" ht="12.75">
      <c r="B13" s="13">
        <v>1</v>
      </c>
      <c r="C13" s="9">
        <v>2</v>
      </c>
      <c r="D13" s="262">
        <v>3</v>
      </c>
      <c r="E13" s="262"/>
    </row>
    <row r="14" spans="2:12" ht="12.75" customHeight="1">
      <c r="B14" s="13">
        <v>1</v>
      </c>
      <c r="C14" s="9" t="s">
        <v>129</v>
      </c>
      <c r="D14" s="259"/>
      <c r="E14" s="259"/>
      <c r="L14" s="53"/>
    </row>
    <row r="15" spans="2:12" ht="12.75" customHeight="1">
      <c r="B15" s="13"/>
      <c r="C15" s="27" t="s">
        <v>130</v>
      </c>
      <c r="D15" s="256"/>
      <c r="E15" s="256"/>
      <c r="L15" s="53"/>
    </row>
    <row r="16" spans="2:12" ht="12.75" customHeight="1">
      <c r="B16" s="13"/>
      <c r="C16" s="24"/>
      <c r="D16" s="266"/>
      <c r="E16" s="267"/>
      <c r="L16" s="53"/>
    </row>
    <row r="17" spans="2:12" ht="12.75" customHeight="1">
      <c r="B17" s="13"/>
      <c r="C17" s="24"/>
      <c r="D17" s="266"/>
      <c r="E17" s="267"/>
      <c r="L17" s="53"/>
    </row>
    <row r="18" spans="2:9" ht="12.75" customHeight="1">
      <c r="B18" s="13"/>
      <c r="C18" s="24" t="s">
        <v>32</v>
      </c>
      <c r="D18" s="256">
        <v>68931</v>
      </c>
      <c r="E18" s="256"/>
      <c r="I18" s="53"/>
    </row>
    <row r="20" spans="2:4" ht="12.75">
      <c r="B20" s="12"/>
      <c r="C20" s="12"/>
      <c r="D20" s="12"/>
    </row>
    <row r="21" spans="2:7" ht="12.75" customHeight="1">
      <c r="B21" s="257" t="s">
        <v>120</v>
      </c>
      <c r="C21" s="257"/>
      <c r="D21" s="257"/>
      <c r="E21" s="257"/>
      <c r="F21" s="257"/>
      <c r="G21" s="257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58" t="s">
        <v>30</v>
      </c>
      <c r="E23" s="258"/>
    </row>
    <row r="24" spans="2:5" ht="12.75">
      <c r="B24" s="11">
        <v>1</v>
      </c>
      <c r="C24" s="11">
        <v>2</v>
      </c>
      <c r="D24" s="258">
        <v>3</v>
      </c>
      <c r="E24" s="258"/>
    </row>
    <row r="25" spans="2:6" ht="18" customHeight="1">
      <c r="B25" s="13">
        <v>1</v>
      </c>
      <c r="C25" s="24" t="s">
        <v>33</v>
      </c>
      <c r="D25" s="256"/>
      <c r="E25" s="256"/>
      <c r="F25" s="18"/>
    </row>
    <row r="26" spans="2:6" ht="12.75" customHeight="1">
      <c r="B26" s="13"/>
      <c r="C26" s="27" t="s">
        <v>130</v>
      </c>
      <c r="D26" s="256"/>
      <c r="E26" s="256"/>
      <c r="F26" s="18"/>
    </row>
    <row r="27" spans="2:6" ht="12.75" customHeight="1">
      <c r="B27" s="13"/>
      <c r="C27" s="24" t="s">
        <v>131</v>
      </c>
      <c r="D27" s="256"/>
      <c r="E27" s="256"/>
      <c r="F27" s="18"/>
    </row>
    <row r="28" spans="2:6" ht="12.75" customHeight="1">
      <c r="B28" s="13"/>
      <c r="C28" s="24" t="s">
        <v>62</v>
      </c>
      <c r="D28" s="256"/>
      <c r="E28" s="256"/>
      <c r="F28" s="18"/>
    </row>
    <row r="29" spans="2:6" ht="12.75" customHeight="1">
      <c r="B29" s="13"/>
      <c r="C29" s="24" t="s">
        <v>32</v>
      </c>
      <c r="D29" s="256">
        <v>20817</v>
      </c>
      <c r="E29" s="256"/>
      <c r="F29" s="18"/>
    </row>
    <row r="30" spans="2:6" ht="12.75" customHeight="1" hidden="1">
      <c r="B30" s="13"/>
      <c r="C30" s="24" t="s">
        <v>35</v>
      </c>
      <c r="D30" s="262">
        <v>24905</v>
      </c>
      <c r="E30" s="262"/>
      <c r="F30" s="18"/>
    </row>
    <row r="31" spans="2:5" ht="12.75" customHeight="1" hidden="1">
      <c r="B31" s="13"/>
      <c r="C31" s="24" t="s">
        <v>36</v>
      </c>
      <c r="D31" s="262">
        <v>217722</v>
      </c>
      <c r="E31" s="262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>
      <c r="B34" s="263" t="s">
        <v>233</v>
      </c>
      <c r="C34" s="263"/>
      <c r="D34" s="263"/>
      <c r="E34" s="263"/>
      <c r="F34" s="263"/>
    </row>
    <row r="36" spans="2:7" ht="49.5" customHeight="1">
      <c r="B36" s="10" t="s">
        <v>28</v>
      </c>
      <c r="C36" s="32" t="s">
        <v>29</v>
      </c>
      <c r="D36" s="11" t="s">
        <v>50</v>
      </c>
      <c r="E36" s="19" t="s">
        <v>53</v>
      </c>
      <c r="F36" s="11" t="s">
        <v>51</v>
      </c>
      <c r="G36" s="10" t="s">
        <v>52</v>
      </c>
    </row>
    <row r="37" spans="2:7" ht="13.5" customHeight="1">
      <c r="B37" s="9">
        <v>1</v>
      </c>
      <c r="C37" s="27">
        <v>2</v>
      </c>
      <c r="D37" s="9">
        <v>3</v>
      </c>
      <c r="E37" s="19"/>
      <c r="F37" s="29">
        <v>4</v>
      </c>
      <c r="G37" s="29">
        <v>5</v>
      </c>
    </row>
    <row r="38" spans="2:7" ht="45" customHeight="1">
      <c r="B38" s="56">
        <v>1</v>
      </c>
      <c r="C38" s="57" t="s">
        <v>37</v>
      </c>
      <c r="D38" s="58"/>
      <c r="E38" s="19"/>
      <c r="F38" s="58"/>
      <c r="G38" s="71">
        <f>G39</f>
        <v>10186</v>
      </c>
    </row>
    <row r="39" spans="2:7" ht="12.75" customHeight="1">
      <c r="B39" s="19"/>
      <c r="C39" s="34" t="s">
        <v>48</v>
      </c>
      <c r="D39" s="29">
        <v>848.83</v>
      </c>
      <c r="E39" s="29">
        <v>1</v>
      </c>
      <c r="F39" s="29">
        <v>12</v>
      </c>
      <c r="G39" s="72">
        <v>10186</v>
      </c>
    </row>
    <row r="40" spans="2:11" ht="12.75" customHeight="1" hidden="1">
      <c r="B40" s="19"/>
      <c r="C40" s="34" t="s">
        <v>49</v>
      </c>
      <c r="D40" s="29">
        <v>0.56</v>
      </c>
      <c r="E40" s="29">
        <v>104.7</v>
      </c>
      <c r="F40" s="29">
        <v>1466</v>
      </c>
      <c r="G40" s="72">
        <v>860</v>
      </c>
      <c r="J40" s="7">
        <f>G38-G39</f>
        <v>0</v>
      </c>
      <c r="K40" s="7">
        <f>J40/(D40*E40/100)</f>
        <v>0</v>
      </c>
    </row>
    <row r="41" spans="2:7" ht="23.25" customHeight="1">
      <c r="B41" s="56">
        <v>2</v>
      </c>
      <c r="C41" s="57" t="s">
        <v>38</v>
      </c>
      <c r="D41" s="58"/>
      <c r="E41" s="58"/>
      <c r="F41" s="58"/>
      <c r="G41" s="71"/>
    </row>
    <row r="42" spans="2:7" ht="12.75">
      <c r="B42" s="19">
        <v>3</v>
      </c>
      <c r="C42" s="34" t="s">
        <v>114</v>
      </c>
      <c r="D42" s="29"/>
      <c r="E42" s="29"/>
      <c r="F42" s="29"/>
      <c r="G42" s="72"/>
    </row>
    <row r="43" spans="2:7" ht="12.75">
      <c r="B43" s="20"/>
      <c r="C43" s="38" t="s">
        <v>1</v>
      </c>
      <c r="D43" s="30"/>
      <c r="E43" s="19"/>
      <c r="F43" s="29"/>
      <c r="G43" s="73">
        <f>G38+G41+G42</f>
        <v>10186</v>
      </c>
    </row>
    <row r="45" spans="2:15" ht="12.75">
      <c r="B45" s="263" t="s">
        <v>234</v>
      </c>
      <c r="C45" s="263"/>
      <c r="D45" s="263"/>
      <c r="E45" s="263"/>
      <c r="F45" s="263"/>
      <c r="G45" s="263"/>
      <c r="O45" s="43"/>
    </row>
    <row r="46" ht="12.75" customHeight="1"/>
    <row r="47" spans="2:7" ht="47.25" customHeight="1">
      <c r="B47" s="10" t="s">
        <v>28</v>
      </c>
      <c r="C47" s="32" t="s">
        <v>29</v>
      </c>
      <c r="D47" s="11" t="s">
        <v>39</v>
      </c>
      <c r="E47" s="44" t="s">
        <v>53</v>
      </c>
      <c r="F47" s="11" t="s">
        <v>40</v>
      </c>
      <c r="G47" s="11" t="s">
        <v>54</v>
      </c>
    </row>
    <row r="48" spans="2:7" s="42" customFormat="1" ht="17.25" customHeight="1">
      <c r="B48" s="40">
        <v>1</v>
      </c>
      <c r="C48" s="39">
        <v>2</v>
      </c>
      <c r="D48" s="40">
        <v>3</v>
      </c>
      <c r="E48" s="41">
        <v>4</v>
      </c>
      <c r="F48" s="41">
        <v>5</v>
      </c>
      <c r="G48" s="41">
        <v>6</v>
      </c>
    </row>
    <row r="49" spans="2:10" ht="12.75">
      <c r="B49" s="13">
        <v>1</v>
      </c>
      <c r="C49" s="54" t="s">
        <v>280</v>
      </c>
      <c r="D49" s="45">
        <v>8.152</v>
      </c>
      <c r="E49" s="46">
        <v>1</v>
      </c>
      <c r="F49" s="45">
        <v>84322</v>
      </c>
      <c r="G49" s="188">
        <v>687390</v>
      </c>
      <c r="H49" s="53"/>
      <c r="J49" s="53"/>
    </row>
    <row r="50" spans="2:10" ht="85.5" customHeight="1">
      <c r="B50" s="13">
        <v>2</v>
      </c>
      <c r="C50" s="43" t="s">
        <v>46</v>
      </c>
      <c r="D50" s="46">
        <v>11.429</v>
      </c>
      <c r="E50" s="41">
        <v>1</v>
      </c>
      <c r="F50" s="41">
        <v>42797</v>
      </c>
      <c r="G50" s="144">
        <v>489130</v>
      </c>
      <c r="H50" s="53"/>
      <c r="J50" s="53"/>
    </row>
    <row r="51" spans="2:10" ht="27.75" customHeight="1">
      <c r="B51" s="145">
        <v>3</v>
      </c>
      <c r="C51" s="26" t="s">
        <v>44</v>
      </c>
      <c r="D51" s="47">
        <v>52.69</v>
      </c>
      <c r="E51" s="41">
        <v>1</v>
      </c>
      <c r="F51" s="41">
        <v>730</v>
      </c>
      <c r="G51" s="144">
        <v>38470</v>
      </c>
      <c r="H51" s="53"/>
      <c r="J51" s="53"/>
    </row>
    <row r="52" spans="2:10" ht="12.75" customHeight="1">
      <c r="B52" s="145">
        <v>4</v>
      </c>
      <c r="C52" s="146" t="s">
        <v>20</v>
      </c>
      <c r="D52" s="47"/>
      <c r="E52" s="41"/>
      <c r="F52" s="123"/>
      <c r="G52" s="144">
        <v>15440</v>
      </c>
      <c r="H52" s="53"/>
      <c r="J52" s="53"/>
    </row>
    <row r="53" spans="2:10" ht="12.75" customHeight="1">
      <c r="B53" s="145">
        <v>5</v>
      </c>
      <c r="C53" s="146" t="s">
        <v>107</v>
      </c>
      <c r="D53" s="47">
        <v>1061</v>
      </c>
      <c r="E53" s="41">
        <v>1</v>
      </c>
      <c r="F53" s="41">
        <v>12</v>
      </c>
      <c r="G53" s="144">
        <v>12732</v>
      </c>
      <c r="H53" s="53"/>
      <c r="J53" s="53"/>
    </row>
    <row r="54" spans="2:7" ht="12.75">
      <c r="B54" s="13"/>
      <c r="C54" s="38" t="s">
        <v>1</v>
      </c>
      <c r="D54" s="48"/>
      <c r="E54" s="41"/>
      <c r="F54" s="41"/>
      <c r="G54" s="74">
        <f>G49+G50+G51+G52+G53</f>
        <v>1243162</v>
      </c>
    </row>
    <row r="56" spans="2:7" ht="12.75" customHeight="1">
      <c r="B56" s="257" t="s">
        <v>235</v>
      </c>
      <c r="C56" s="257"/>
      <c r="D56" s="257"/>
      <c r="E56" s="257"/>
      <c r="F56" s="257"/>
      <c r="G56" s="257"/>
    </row>
    <row r="57" spans="2:4" ht="12.75">
      <c r="B57" s="12"/>
      <c r="C57" s="12"/>
      <c r="D57" s="12"/>
    </row>
    <row r="58" spans="2:7" ht="62.25" customHeight="1">
      <c r="B58" s="10" t="s">
        <v>28</v>
      </c>
      <c r="C58" s="11" t="s">
        <v>29</v>
      </c>
      <c r="D58" s="11" t="s">
        <v>55</v>
      </c>
      <c r="E58" s="44" t="s">
        <v>53</v>
      </c>
      <c r="F58" s="11" t="s">
        <v>40</v>
      </c>
      <c r="G58" s="11" t="s">
        <v>56</v>
      </c>
    </row>
    <row r="59" spans="2:7" s="49" customFormat="1" ht="12.75" customHeight="1">
      <c r="B59" s="40">
        <v>1</v>
      </c>
      <c r="C59" s="40">
        <v>2</v>
      </c>
      <c r="D59" s="40">
        <v>3</v>
      </c>
      <c r="E59" s="44"/>
      <c r="F59" s="41">
        <v>4</v>
      </c>
      <c r="G59" s="41">
        <v>5</v>
      </c>
    </row>
    <row r="60" spans="2:7" ht="12.75" customHeight="1" outlineLevel="1">
      <c r="B60" s="13">
        <v>1</v>
      </c>
      <c r="C60" s="52" t="s">
        <v>71</v>
      </c>
      <c r="D60" s="135"/>
      <c r="E60" s="44"/>
      <c r="F60" s="29"/>
      <c r="G60" s="144">
        <v>15000</v>
      </c>
    </row>
    <row r="61" spans="2:7" ht="14.25" customHeight="1" outlineLevel="1">
      <c r="B61" s="13">
        <v>2</v>
      </c>
      <c r="C61" s="52" t="s">
        <v>281</v>
      </c>
      <c r="D61" s="135"/>
      <c r="E61" s="44"/>
      <c r="F61" s="29"/>
      <c r="G61" s="144">
        <v>20600</v>
      </c>
    </row>
    <row r="62" spans="2:7" ht="14.25" customHeight="1" outlineLevel="1">
      <c r="B62" s="13">
        <v>3</v>
      </c>
      <c r="C62" s="52" t="s">
        <v>236</v>
      </c>
      <c r="D62" s="135"/>
      <c r="E62" s="44"/>
      <c r="F62" s="29"/>
      <c r="G62" s="144">
        <v>2585</v>
      </c>
    </row>
    <row r="63" spans="2:7" ht="14.25" customHeight="1" outlineLevel="1">
      <c r="B63" s="13">
        <v>4</v>
      </c>
      <c r="C63" s="52" t="s">
        <v>237</v>
      </c>
      <c r="D63" s="135"/>
      <c r="E63" s="44"/>
      <c r="F63" s="29"/>
      <c r="G63" s="144">
        <v>4000</v>
      </c>
    </row>
    <row r="64" spans="2:7" ht="14.25" customHeight="1" outlineLevel="1">
      <c r="B64" s="13">
        <v>5</v>
      </c>
      <c r="C64" s="52" t="s">
        <v>134</v>
      </c>
      <c r="D64" s="135"/>
      <c r="E64" s="44"/>
      <c r="F64" s="29"/>
      <c r="G64" s="144">
        <v>4000</v>
      </c>
    </row>
    <row r="65" spans="2:7" ht="14.25" customHeight="1" outlineLevel="1">
      <c r="B65" s="13">
        <v>6</v>
      </c>
      <c r="C65" s="52" t="s">
        <v>282</v>
      </c>
      <c r="D65" s="135"/>
      <c r="E65" s="44"/>
      <c r="F65" s="29"/>
      <c r="G65" s="144">
        <v>37100</v>
      </c>
    </row>
    <row r="66" spans="2:8" ht="12.75" customHeight="1">
      <c r="B66" s="13"/>
      <c r="C66" s="31" t="s">
        <v>41</v>
      </c>
      <c r="D66" s="35"/>
      <c r="E66" s="44"/>
      <c r="F66" s="19"/>
      <c r="G66" s="74">
        <f>SUM(G60:G65)</f>
        <v>83285</v>
      </c>
      <c r="H66" s="53"/>
    </row>
    <row r="67" ht="12" customHeight="1"/>
    <row r="68" spans="2:6" ht="12.75" customHeight="1">
      <c r="B68" s="257" t="s">
        <v>238</v>
      </c>
      <c r="C68" s="257"/>
      <c r="D68" s="257"/>
      <c r="E68" s="257"/>
      <c r="F68" s="257"/>
    </row>
    <row r="69" spans="2:4" ht="12.75">
      <c r="B69" s="12"/>
      <c r="C69" s="12"/>
      <c r="D69" s="12"/>
    </row>
    <row r="70" spans="2:7" ht="47.25" customHeight="1">
      <c r="B70" s="10" t="s">
        <v>28</v>
      </c>
      <c r="C70" s="11" t="s">
        <v>29</v>
      </c>
      <c r="D70" s="11" t="s">
        <v>55</v>
      </c>
      <c r="E70" s="19" t="s">
        <v>53</v>
      </c>
      <c r="F70" s="11" t="s">
        <v>40</v>
      </c>
      <c r="G70" s="11" t="s">
        <v>56</v>
      </c>
    </row>
    <row r="71" spans="2:7" s="42" customFormat="1" ht="12">
      <c r="B71" s="40">
        <v>1</v>
      </c>
      <c r="C71" s="40">
        <v>2</v>
      </c>
      <c r="D71" s="40">
        <v>3</v>
      </c>
      <c r="E71" s="41"/>
      <c r="F71" s="41">
        <v>4</v>
      </c>
      <c r="G71" s="41">
        <v>5</v>
      </c>
    </row>
    <row r="72" spans="2:7" ht="12.75" customHeight="1" outlineLevel="1">
      <c r="B72" s="13">
        <v>1</v>
      </c>
      <c r="C72" s="24" t="s">
        <v>59</v>
      </c>
      <c r="D72" s="25"/>
      <c r="E72" s="29"/>
      <c r="F72" s="29"/>
      <c r="G72" s="72">
        <v>5800</v>
      </c>
    </row>
    <row r="73" spans="2:7" ht="24" customHeight="1" outlineLevel="1">
      <c r="B73" s="13">
        <v>2</v>
      </c>
      <c r="C73" s="52" t="s">
        <v>108</v>
      </c>
      <c r="D73" s="135"/>
      <c r="E73" s="29"/>
      <c r="F73" s="29"/>
      <c r="G73" s="72">
        <v>5513</v>
      </c>
    </row>
    <row r="74" spans="2:7" ht="12.75">
      <c r="B74" s="13">
        <v>3</v>
      </c>
      <c r="C74" s="24" t="s">
        <v>239</v>
      </c>
      <c r="D74" s="25"/>
      <c r="E74" s="29"/>
      <c r="F74" s="29"/>
      <c r="G74" s="72">
        <v>4800</v>
      </c>
    </row>
    <row r="75" spans="2:7" ht="12.75">
      <c r="B75" s="13">
        <v>4</v>
      </c>
      <c r="C75" s="24" t="s">
        <v>240</v>
      </c>
      <c r="D75" s="25"/>
      <c r="E75" s="29"/>
      <c r="F75" s="29"/>
      <c r="G75" s="72">
        <v>15400</v>
      </c>
    </row>
    <row r="76" spans="2:7" ht="12.75">
      <c r="B76" s="13">
        <v>5</v>
      </c>
      <c r="C76" s="24" t="s">
        <v>135</v>
      </c>
      <c r="D76" s="25"/>
      <c r="E76" s="29"/>
      <c r="F76" s="29"/>
      <c r="G76" s="72">
        <v>24420</v>
      </c>
    </row>
    <row r="77" spans="2:8" ht="12.75" customHeight="1">
      <c r="B77" s="13"/>
      <c r="C77" s="33" t="s">
        <v>41</v>
      </c>
      <c r="D77" s="35"/>
      <c r="E77" s="29"/>
      <c r="F77" s="29"/>
      <c r="G77" s="73">
        <f>SUM(G72:G76)</f>
        <v>55933</v>
      </c>
      <c r="H77" s="53"/>
    </row>
    <row r="80" spans="2:6" ht="12.75" customHeight="1">
      <c r="B80" s="257" t="s">
        <v>241</v>
      </c>
      <c r="C80" s="257"/>
      <c r="D80" s="257"/>
      <c r="E80" s="257"/>
      <c r="F80" s="257"/>
    </row>
    <row r="81" spans="2:4" ht="12.75">
      <c r="B81" s="12"/>
      <c r="C81" s="12"/>
      <c r="D81" s="12"/>
    </row>
    <row r="82" spans="2:7" ht="47.25" customHeight="1">
      <c r="B82" s="10" t="s">
        <v>28</v>
      </c>
      <c r="C82" s="11" t="s">
        <v>29</v>
      </c>
      <c r="D82" s="11" t="s">
        <v>55</v>
      </c>
      <c r="E82" s="19" t="s">
        <v>53</v>
      </c>
      <c r="F82" s="11" t="s">
        <v>40</v>
      </c>
      <c r="G82" s="11" t="s">
        <v>56</v>
      </c>
    </row>
    <row r="83" spans="2:7" s="42" customFormat="1" ht="12">
      <c r="B83" s="40">
        <v>1</v>
      </c>
      <c r="C83" s="40">
        <v>2</v>
      </c>
      <c r="D83" s="40">
        <v>3</v>
      </c>
      <c r="E83" s="41"/>
      <c r="F83" s="41">
        <v>4</v>
      </c>
      <c r="G83" s="41">
        <v>5</v>
      </c>
    </row>
    <row r="84" spans="2:7" ht="12.75" customHeight="1" outlineLevel="1">
      <c r="B84" s="13">
        <v>1</v>
      </c>
      <c r="C84" s="24" t="s">
        <v>220</v>
      </c>
      <c r="D84" s="25"/>
      <c r="E84" s="29"/>
      <c r="F84" s="29"/>
      <c r="G84" s="72">
        <v>5800</v>
      </c>
    </row>
    <row r="85" spans="2:7" ht="12.75" customHeight="1">
      <c r="B85" s="13"/>
      <c r="C85" s="33" t="s">
        <v>41</v>
      </c>
      <c r="D85" s="35"/>
      <c r="E85" s="29"/>
      <c r="F85" s="29"/>
      <c r="G85" s="73">
        <f>SUM(G84:G84)</f>
        <v>5800</v>
      </c>
    </row>
    <row r="88" spans="2:7" ht="25.5" customHeight="1">
      <c r="B88" s="257" t="s">
        <v>242</v>
      </c>
      <c r="C88" s="257"/>
      <c r="D88" s="257"/>
      <c r="E88" s="257"/>
      <c r="F88" s="257"/>
      <c r="G88" s="257"/>
    </row>
    <row r="89" spans="2:4" ht="25.5" customHeight="1">
      <c r="B89" s="12"/>
      <c r="C89" s="12"/>
      <c r="D89" s="12"/>
    </row>
    <row r="90" spans="2:5" ht="21.75" customHeight="1">
      <c r="B90" s="10" t="s">
        <v>28</v>
      </c>
      <c r="C90" s="11" t="s">
        <v>29</v>
      </c>
      <c r="D90" s="258" t="s">
        <v>30</v>
      </c>
      <c r="E90" s="258"/>
    </row>
    <row r="91" spans="2:5" ht="12.75">
      <c r="B91" s="11">
        <v>1</v>
      </c>
      <c r="C91" s="11">
        <v>2</v>
      </c>
      <c r="D91" s="258">
        <v>3</v>
      </c>
      <c r="E91" s="258"/>
    </row>
    <row r="92" spans="2:6" ht="39" customHeight="1">
      <c r="B92" s="13">
        <v>1</v>
      </c>
      <c r="C92" s="24" t="s">
        <v>117</v>
      </c>
      <c r="D92" s="259">
        <f>D95</f>
        <v>0</v>
      </c>
      <c r="E92" s="259"/>
      <c r="F92" s="18"/>
    </row>
    <row r="93" spans="2:6" ht="12.75" customHeight="1">
      <c r="B93" s="13"/>
      <c r="C93" s="28" t="s">
        <v>34</v>
      </c>
      <c r="D93" s="260"/>
      <c r="E93" s="260"/>
      <c r="F93" s="18"/>
    </row>
    <row r="94" spans="2:6" ht="12.75" customHeight="1">
      <c r="B94" s="13"/>
      <c r="C94" s="24"/>
      <c r="D94" s="256"/>
      <c r="E94" s="256"/>
      <c r="F94" s="18" t="s">
        <v>63</v>
      </c>
    </row>
    <row r="95" spans="2:6" ht="12.75" customHeight="1">
      <c r="B95" s="13"/>
      <c r="C95" s="24" t="s">
        <v>229</v>
      </c>
      <c r="D95" s="256"/>
      <c r="E95" s="256"/>
      <c r="F95" s="18"/>
    </row>
    <row r="96" spans="2:6" ht="12.75" customHeight="1">
      <c r="B96" s="14"/>
      <c r="C96" s="15"/>
      <c r="D96" s="184"/>
      <c r="E96" s="184"/>
      <c r="F96" s="18"/>
    </row>
    <row r="97" spans="2:6" ht="12.75" customHeight="1">
      <c r="B97" s="14"/>
      <c r="C97" s="15"/>
      <c r="D97" s="184"/>
      <c r="E97" s="184"/>
      <c r="F97" s="18"/>
    </row>
    <row r="98" spans="2:7" ht="12.75">
      <c r="B98" s="257" t="s">
        <v>283</v>
      </c>
      <c r="C98" s="257"/>
      <c r="D98" s="257"/>
      <c r="E98" s="257"/>
      <c r="F98" s="257"/>
      <c r="G98" s="257"/>
    </row>
    <row r="99" ht="13.5" customHeight="1"/>
    <row r="100" spans="2:5" ht="23.25" customHeight="1">
      <c r="B100" s="10" t="s">
        <v>28</v>
      </c>
      <c r="C100" s="11" t="s">
        <v>29</v>
      </c>
      <c r="D100" s="258" t="s">
        <v>30</v>
      </c>
      <c r="E100" s="258"/>
    </row>
    <row r="101" spans="2:5" ht="12.75">
      <c r="B101" s="13">
        <v>1</v>
      </c>
      <c r="C101" s="9">
        <v>2</v>
      </c>
      <c r="D101" s="262">
        <v>3</v>
      </c>
      <c r="E101" s="262"/>
    </row>
    <row r="102" spans="2:12" ht="27" customHeight="1">
      <c r="B102" s="13">
        <v>1</v>
      </c>
      <c r="C102" s="136" t="s">
        <v>136</v>
      </c>
      <c r="D102" s="256">
        <v>232421</v>
      </c>
      <c r="E102" s="256"/>
      <c r="L102" s="53"/>
    </row>
    <row r="103" spans="2:12" ht="12.75">
      <c r="B103" s="13"/>
      <c r="C103" s="136"/>
      <c r="D103" s="256"/>
      <c r="E103" s="256"/>
      <c r="L103" s="53"/>
    </row>
    <row r="104" spans="2:9" ht="12.75">
      <c r="B104" s="19"/>
      <c r="C104" s="51" t="s">
        <v>41</v>
      </c>
      <c r="D104" s="270">
        <f>D102+D103</f>
        <v>232421</v>
      </c>
      <c r="E104" s="271"/>
      <c r="I104" s="53"/>
    </row>
    <row r="106" spans="2:4" ht="12.75">
      <c r="B106" s="14"/>
      <c r="C106" s="15"/>
      <c r="D106" s="8"/>
    </row>
    <row r="107" spans="2:4" ht="12.75">
      <c r="B107" s="14"/>
      <c r="C107" s="15"/>
      <c r="D107" s="8"/>
    </row>
    <row r="108" spans="2:7" ht="27.75" customHeight="1">
      <c r="B108" s="257" t="s">
        <v>284</v>
      </c>
      <c r="C108" s="257"/>
      <c r="D108" s="257"/>
      <c r="E108" s="257"/>
      <c r="F108" s="257"/>
      <c r="G108" s="257"/>
    </row>
    <row r="109" spans="2:4" ht="12.75">
      <c r="B109" s="12"/>
      <c r="C109" s="12"/>
      <c r="D109" s="12"/>
    </row>
    <row r="110" spans="2:4" ht="40.5" customHeight="1">
      <c r="B110" s="10" t="s">
        <v>28</v>
      </c>
      <c r="C110" s="11" t="s">
        <v>29</v>
      </c>
      <c r="D110" s="11" t="s">
        <v>30</v>
      </c>
    </row>
    <row r="111" spans="2:6" ht="12.75">
      <c r="B111" s="9">
        <v>1</v>
      </c>
      <c r="C111" s="9">
        <v>2</v>
      </c>
      <c r="D111" s="9">
        <v>4</v>
      </c>
      <c r="E111" s="272"/>
      <c r="F111" s="264"/>
    </row>
    <row r="112" spans="2:9" ht="24.75" customHeight="1">
      <c r="B112" s="13">
        <v>1</v>
      </c>
      <c r="C112" s="24" t="s">
        <v>118</v>
      </c>
      <c r="D112" s="25">
        <v>10000</v>
      </c>
      <c r="F112" s="268"/>
      <c r="G112" s="268"/>
      <c r="I112" s="53"/>
    </row>
    <row r="113" spans="2:9" ht="28.5" customHeight="1">
      <c r="B113" s="13">
        <v>2</v>
      </c>
      <c r="C113" s="24" t="s">
        <v>137</v>
      </c>
      <c r="D113" s="25">
        <v>5000</v>
      </c>
      <c r="F113" s="117"/>
      <c r="G113" s="117"/>
      <c r="I113" s="53"/>
    </row>
    <row r="114" spans="2:9" ht="12.75" customHeight="1">
      <c r="B114" s="13"/>
      <c r="C114" s="33" t="s">
        <v>1</v>
      </c>
      <c r="D114" s="35">
        <f>D112+D113</f>
        <v>15000</v>
      </c>
      <c r="F114" s="53"/>
      <c r="H114" s="53"/>
      <c r="I114" s="53"/>
    </row>
    <row r="115" spans="2:4" ht="12.75">
      <c r="B115" s="14"/>
      <c r="C115" s="15"/>
      <c r="D115" s="8"/>
    </row>
    <row r="116" spans="2:4" ht="12.75">
      <c r="B116" s="14"/>
      <c r="C116" s="15"/>
      <c r="D116" s="8"/>
    </row>
    <row r="117" spans="2:4" ht="12.75">
      <c r="B117" s="14"/>
      <c r="C117" s="15"/>
      <c r="D117" s="8"/>
    </row>
    <row r="118" spans="2:4" ht="12.75">
      <c r="B118" s="14"/>
      <c r="C118" s="15"/>
      <c r="D118" s="8"/>
    </row>
    <row r="119" spans="2:4" ht="12.75">
      <c r="B119" s="14"/>
      <c r="C119" s="15"/>
      <c r="D119" s="8"/>
    </row>
    <row r="120" spans="2:9" ht="12.75">
      <c r="B120" s="269" t="s">
        <v>115</v>
      </c>
      <c r="C120" s="269"/>
      <c r="D120" s="55">
        <f>D18+D29+G43+G54+G66+G77+G85+D92+D104+D114</f>
        <v>1735535</v>
      </c>
      <c r="H120" s="53"/>
      <c r="I120" s="53"/>
    </row>
    <row r="121" spans="2:4" ht="12.75">
      <c r="B121" s="14"/>
      <c r="C121" s="15"/>
      <c r="D121" s="8"/>
    </row>
    <row r="122" spans="2:4" ht="12.75">
      <c r="B122" s="7" t="s">
        <v>42</v>
      </c>
      <c r="D122" s="7" t="s">
        <v>0</v>
      </c>
    </row>
    <row r="124" spans="2:4" ht="12.75">
      <c r="B124" s="7" t="s">
        <v>43</v>
      </c>
      <c r="D124" s="7" t="s">
        <v>25</v>
      </c>
    </row>
    <row r="127" ht="12.75">
      <c r="I127" s="53"/>
    </row>
    <row r="128" ht="12" customHeight="1">
      <c r="I128" s="53"/>
    </row>
  </sheetData>
  <sheetProtection/>
  <mergeCells count="44">
    <mergeCell ref="E111:F111"/>
    <mergeCell ref="B21:G21"/>
    <mergeCell ref="F112:G112"/>
    <mergeCell ref="B120:C120"/>
    <mergeCell ref="B98:G98"/>
    <mergeCell ref="D100:E100"/>
    <mergeCell ref="D101:E101"/>
    <mergeCell ref="D102:E102"/>
    <mergeCell ref="D103:E103"/>
    <mergeCell ref="D104:E104"/>
    <mergeCell ref="B108:G108"/>
    <mergeCell ref="D13:E13"/>
    <mergeCell ref="B56:G56"/>
    <mergeCell ref="B68:F68"/>
    <mergeCell ref="B80:F80"/>
    <mergeCell ref="D14:E14"/>
    <mergeCell ref="D15:E15"/>
    <mergeCell ref="D16:E16"/>
    <mergeCell ref="D17:E17"/>
    <mergeCell ref="D18:E18"/>
    <mergeCell ref="D28:E28"/>
    <mergeCell ref="D1:G1"/>
    <mergeCell ref="D2:G2"/>
    <mergeCell ref="B7:D7"/>
    <mergeCell ref="B8:E8"/>
    <mergeCell ref="B10:D10"/>
    <mergeCell ref="D12:E12"/>
    <mergeCell ref="D30:E30"/>
    <mergeCell ref="D31:E31"/>
    <mergeCell ref="B34:F34"/>
    <mergeCell ref="B45:G45"/>
    <mergeCell ref="D23:E23"/>
    <mergeCell ref="D24:E24"/>
    <mergeCell ref="D25:E25"/>
    <mergeCell ref="D26:E26"/>
    <mergeCell ref="D95:E95"/>
    <mergeCell ref="D94:E94"/>
    <mergeCell ref="D27:E27"/>
    <mergeCell ref="B88:G88"/>
    <mergeCell ref="D90:E90"/>
    <mergeCell ref="D91:E91"/>
    <mergeCell ref="D92:E92"/>
    <mergeCell ref="D93:E93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5" r:id="rId1"/>
  <rowBreaks count="2" manualBreakCount="2">
    <brk id="54" max="6" man="1"/>
    <brk id="105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66"/>
  </sheetPr>
  <dimension ref="B1:L58"/>
  <sheetViews>
    <sheetView showGridLines="0" tabSelected="1" workbookViewId="0" topLeftCell="A28">
      <selection activeCell="C34" sqref="B34:G5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 customHeight="1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279</v>
      </c>
      <c r="C8" s="265"/>
      <c r="D8" s="265"/>
      <c r="E8" s="265"/>
    </row>
    <row r="9" ht="6.75" customHeight="1"/>
    <row r="12" spans="2:7" ht="27.75" customHeight="1">
      <c r="B12" s="257" t="s">
        <v>122</v>
      </c>
      <c r="C12" s="257"/>
      <c r="D12" s="257"/>
      <c r="E12" s="257"/>
      <c r="F12" s="257"/>
      <c r="G12" s="257"/>
    </row>
    <row r="13" ht="13.5" customHeight="1"/>
    <row r="14" spans="2:5" ht="23.25" customHeight="1">
      <c r="B14" s="10" t="s">
        <v>28</v>
      </c>
      <c r="C14" s="11" t="s">
        <v>29</v>
      </c>
      <c r="D14" s="258" t="s">
        <v>30</v>
      </c>
      <c r="E14" s="258"/>
    </row>
    <row r="15" spans="2:5" ht="12.75">
      <c r="B15" s="13">
        <v>1</v>
      </c>
      <c r="C15" s="9">
        <v>2</v>
      </c>
      <c r="D15" s="262">
        <v>3</v>
      </c>
      <c r="E15" s="262"/>
    </row>
    <row r="16" spans="2:12" ht="25.5">
      <c r="B16" s="13">
        <v>1</v>
      </c>
      <c r="C16" s="136" t="s">
        <v>223</v>
      </c>
      <c r="D16" s="261">
        <v>265812</v>
      </c>
      <c r="E16" s="261"/>
      <c r="L16" s="53"/>
    </row>
    <row r="17" spans="2:12" ht="25.5">
      <c r="B17" s="13">
        <v>2</v>
      </c>
      <c r="C17" s="136" t="s">
        <v>224</v>
      </c>
      <c r="D17" s="261">
        <v>29378</v>
      </c>
      <c r="E17" s="261"/>
      <c r="L17" s="53"/>
    </row>
    <row r="18" spans="2:9" ht="12.75">
      <c r="B18" s="19"/>
      <c r="C18" s="51" t="s">
        <v>41</v>
      </c>
      <c r="D18" s="270">
        <f>D16+D17</f>
        <v>295190</v>
      </c>
      <c r="E18" s="271"/>
      <c r="I18" s="53"/>
    </row>
    <row r="20" spans="2:4" ht="12.75">
      <c r="B20" s="14"/>
      <c r="C20" s="15"/>
      <c r="D20" s="8"/>
    </row>
    <row r="21" spans="2:4" ht="12.75">
      <c r="B21" s="269" t="s">
        <v>115</v>
      </c>
      <c r="C21" s="269"/>
      <c r="D21" s="55">
        <f>D18</f>
        <v>295190</v>
      </c>
    </row>
    <row r="22" spans="2:4" ht="12.75">
      <c r="B22" s="14"/>
      <c r="C22" s="15"/>
      <c r="D22" s="8"/>
    </row>
    <row r="23" spans="2:4" ht="12.75">
      <c r="B23" s="7" t="s">
        <v>42</v>
      </c>
      <c r="D23" s="7" t="s">
        <v>0</v>
      </c>
    </row>
    <row r="25" spans="2:4" ht="12.75">
      <c r="B25" s="7" t="s">
        <v>43</v>
      </c>
      <c r="D25" s="7" t="s">
        <v>25</v>
      </c>
    </row>
    <row r="28" ht="12.75">
      <c r="I28" s="53"/>
    </row>
    <row r="29" ht="12" customHeight="1">
      <c r="I29" s="53"/>
    </row>
    <row r="34" spans="4:7" ht="12.75">
      <c r="D34" s="264" t="s">
        <v>60</v>
      </c>
      <c r="E34" s="264"/>
      <c r="F34" s="264"/>
      <c r="G34" s="264"/>
    </row>
    <row r="35" spans="4:7" ht="39" customHeight="1">
      <c r="D35" s="265" t="s">
        <v>277</v>
      </c>
      <c r="E35" s="265"/>
      <c r="F35" s="265"/>
      <c r="G35" s="265"/>
    </row>
    <row r="36" ht="27" customHeight="1">
      <c r="E36" s="7" t="s">
        <v>278</v>
      </c>
    </row>
    <row r="39" ht="5.25" customHeight="1"/>
    <row r="40" spans="2:4" ht="12.75">
      <c r="B40" s="264" t="s">
        <v>26</v>
      </c>
      <c r="C40" s="264"/>
      <c r="D40" s="264"/>
    </row>
    <row r="41" spans="2:5" ht="33" customHeight="1">
      <c r="B41" s="265" t="s">
        <v>302</v>
      </c>
      <c r="C41" s="265"/>
      <c r="D41" s="265"/>
      <c r="E41" s="265"/>
    </row>
    <row r="42" ht="6.75" customHeight="1"/>
    <row r="45" spans="2:7" ht="27.75" customHeight="1">
      <c r="B45" s="257" t="s">
        <v>122</v>
      </c>
      <c r="C45" s="257"/>
      <c r="D45" s="257"/>
      <c r="E45" s="257"/>
      <c r="F45" s="257"/>
      <c r="G45" s="257"/>
    </row>
    <row r="46" ht="13.5" customHeight="1"/>
    <row r="47" spans="2:5" ht="23.25" customHeight="1">
      <c r="B47" s="10" t="s">
        <v>28</v>
      </c>
      <c r="C47" s="11" t="s">
        <v>29</v>
      </c>
      <c r="D47" s="258" t="s">
        <v>30</v>
      </c>
      <c r="E47" s="258"/>
    </row>
    <row r="48" spans="2:5" ht="12.75">
      <c r="B48" s="13">
        <v>1</v>
      </c>
      <c r="C48" s="9">
        <v>2</v>
      </c>
      <c r="D48" s="262">
        <v>3</v>
      </c>
      <c r="E48" s="262"/>
    </row>
    <row r="49" spans="2:12" ht="25.5">
      <c r="B49" s="13">
        <v>1</v>
      </c>
      <c r="C49" s="136" t="s">
        <v>223</v>
      </c>
      <c r="D49" s="261">
        <v>265812</v>
      </c>
      <c r="E49" s="261"/>
      <c r="L49" s="53"/>
    </row>
    <row r="50" spans="2:12" ht="25.5">
      <c r="B50" s="13">
        <v>2</v>
      </c>
      <c r="C50" s="136" t="s">
        <v>224</v>
      </c>
      <c r="D50" s="261">
        <v>29377</v>
      </c>
      <c r="E50" s="261"/>
      <c r="L50" s="53"/>
    </row>
    <row r="51" spans="2:9" ht="12.75">
      <c r="B51" s="19"/>
      <c r="C51" s="51" t="s">
        <v>41</v>
      </c>
      <c r="D51" s="270">
        <f>D49+D50</f>
        <v>295189</v>
      </c>
      <c r="E51" s="271"/>
      <c r="I51" s="53"/>
    </row>
    <row r="53" spans="2:4" ht="12.75">
      <c r="B53" s="14"/>
      <c r="C53" s="15"/>
      <c r="D53" s="8"/>
    </row>
    <row r="54" spans="2:4" ht="12.75">
      <c r="B54" s="269" t="s">
        <v>259</v>
      </c>
      <c r="C54" s="269"/>
      <c r="D54" s="55">
        <f>D51</f>
        <v>295189</v>
      </c>
    </row>
    <row r="55" spans="2:4" ht="12.75">
      <c r="B55" s="14"/>
      <c r="C55" s="15"/>
      <c r="D55" s="8"/>
    </row>
    <row r="56" spans="2:4" ht="12.75">
      <c r="B56" s="7" t="s">
        <v>42</v>
      </c>
      <c r="D56" s="7" t="s">
        <v>0</v>
      </c>
    </row>
    <row r="58" spans="2:4" ht="12.75">
      <c r="B58" s="7" t="s">
        <v>43</v>
      </c>
      <c r="D58" s="7" t="s">
        <v>25</v>
      </c>
    </row>
  </sheetData>
  <sheetProtection/>
  <mergeCells count="22">
    <mergeCell ref="D1:G1"/>
    <mergeCell ref="D2:G2"/>
    <mergeCell ref="B7:D7"/>
    <mergeCell ref="B8:E8"/>
    <mergeCell ref="D14:E14"/>
    <mergeCell ref="B21:C21"/>
    <mergeCell ref="B12:G12"/>
    <mergeCell ref="D34:G34"/>
    <mergeCell ref="D35:G35"/>
    <mergeCell ref="B40:D40"/>
    <mergeCell ref="B41:E41"/>
    <mergeCell ref="D51:E51"/>
    <mergeCell ref="B45:G45"/>
    <mergeCell ref="D47:E47"/>
    <mergeCell ref="D48:E48"/>
    <mergeCell ref="D49:E49"/>
    <mergeCell ref="D50:E50"/>
    <mergeCell ref="B54:C54"/>
    <mergeCell ref="D15:E15"/>
    <mergeCell ref="D16:E16"/>
    <mergeCell ref="D17:E17"/>
    <mergeCell ref="D18:E18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O71"/>
  <sheetViews>
    <sheetView showGridLines="0" workbookViewId="0" topLeftCell="A1">
      <selection activeCell="A1" sqref="A1:IV1638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296</v>
      </c>
      <c r="C8" s="265"/>
      <c r="D8" s="265"/>
      <c r="E8" s="265"/>
    </row>
    <row r="9" ht="6.75" customHeight="1"/>
    <row r="10" spans="2:4" ht="12.75">
      <c r="B10" s="263" t="s">
        <v>27</v>
      </c>
      <c r="C10" s="263"/>
      <c r="D10" s="263"/>
    </row>
    <row r="11" ht="13.5" customHeight="1"/>
    <row r="12" spans="2:5" ht="23.25" customHeight="1">
      <c r="B12" s="10" t="s">
        <v>28</v>
      </c>
      <c r="C12" s="11" t="s">
        <v>29</v>
      </c>
      <c r="D12" s="258" t="s">
        <v>30</v>
      </c>
      <c r="E12" s="258"/>
    </row>
    <row r="13" spans="2:5" ht="12.75">
      <c r="B13" s="13">
        <v>1</v>
      </c>
      <c r="C13" s="9">
        <v>2</v>
      </c>
      <c r="D13" s="262">
        <v>3</v>
      </c>
      <c r="E13" s="262"/>
    </row>
    <row r="14" spans="2:12" ht="12.75" customHeight="1">
      <c r="B14" s="13">
        <v>1</v>
      </c>
      <c r="C14" s="9" t="s">
        <v>129</v>
      </c>
      <c r="D14" s="259"/>
      <c r="E14" s="259"/>
      <c r="L14" s="53"/>
    </row>
    <row r="15" spans="2:12" ht="12.75" customHeight="1">
      <c r="B15" s="13"/>
      <c r="C15" s="27" t="s">
        <v>130</v>
      </c>
      <c r="D15" s="256"/>
      <c r="E15" s="256"/>
      <c r="L15" s="53"/>
    </row>
    <row r="16" spans="2:12" ht="12.75" customHeight="1">
      <c r="B16" s="13"/>
      <c r="C16" s="24" t="s">
        <v>131</v>
      </c>
      <c r="D16" s="266"/>
      <c r="E16" s="267"/>
      <c r="L16" s="53"/>
    </row>
    <row r="17" spans="2:12" ht="12.75" customHeight="1">
      <c r="B17" s="13"/>
      <c r="C17" s="24" t="s">
        <v>62</v>
      </c>
      <c r="D17" s="266"/>
      <c r="E17" s="267"/>
      <c r="L17" s="53"/>
    </row>
    <row r="18" spans="2:9" ht="12.75" customHeight="1">
      <c r="B18" s="13"/>
      <c r="C18" s="24" t="s">
        <v>32</v>
      </c>
      <c r="D18" s="256">
        <v>77970</v>
      </c>
      <c r="E18" s="256"/>
      <c r="I18" s="53"/>
    </row>
    <row r="20" spans="2:4" ht="12.75">
      <c r="B20" s="12"/>
      <c r="C20" s="12"/>
      <c r="D20" s="12"/>
    </row>
    <row r="21" spans="2:7" ht="12.75" customHeight="1">
      <c r="B21" s="257" t="s">
        <v>120</v>
      </c>
      <c r="C21" s="257"/>
      <c r="D21" s="257"/>
      <c r="E21" s="257"/>
      <c r="F21" s="257"/>
      <c r="G21" s="257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58" t="s">
        <v>30</v>
      </c>
      <c r="E23" s="258"/>
    </row>
    <row r="24" spans="2:5" ht="12.75">
      <c r="B24" s="11">
        <v>1</v>
      </c>
      <c r="C24" s="11">
        <v>2</v>
      </c>
      <c r="D24" s="258">
        <v>3</v>
      </c>
      <c r="E24" s="258"/>
    </row>
    <row r="25" spans="2:6" ht="18" customHeight="1">
      <c r="B25" s="13">
        <v>1</v>
      </c>
      <c r="C25" s="24" t="s">
        <v>33</v>
      </c>
      <c r="D25" s="256"/>
      <c r="E25" s="256"/>
      <c r="F25" s="18"/>
    </row>
    <row r="26" spans="2:6" ht="12.75" customHeight="1">
      <c r="B26" s="13"/>
      <c r="C26" s="27" t="s">
        <v>130</v>
      </c>
      <c r="D26" s="256"/>
      <c r="E26" s="256"/>
      <c r="F26" s="18"/>
    </row>
    <row r="27" spans="2:6" ht="12.75" customHeight="1">
      <c r="B27" s="13"/>
      <c r="C27" s="24" t="s">
        <v>131</v>
      </c>
      <c r="D27" s="256"/>
      <c r="E27" s="256"/>
      <c r="F27" s="18"/>
    </row>
    <row r="28" spans="2:6" ht="12.75" customHeight="1">
      <c r="B28" s="13"/>
      <c r="C28" s="24" t="s">
        <v>62</v>
      </c>
      <c r="D28" s="256"/>
      <c r="E28" s="256"/>
      <c r="F28" s="18"/>
    </row>
    <row r="29" spans="2:6" ht="12.75" customHeight="1">
      <c r="B29" s="13"/>
      <c r="C29" s="24" t="s">
        <v>32</v>
      </c>
      <c r="D29" s="256">
        <v>23550</v>
      </c>
      <c r="E29" s="256"/>
      <c r="F29" s="18"/>
    </row>
    <row r="30" spans="2:6" ht="12.75" customHeight="1" hidden="1">
      <c r="B30" s="13"/>
      <c r="C30" s="24" t="s">
        <v>35</v>
      </c>
      <c r="D30" s="262">
        <v>24905</v>
      </c>
      <c r="E30" s="262"/>
      <c r="F30" s="18"/>
    </row>
    <row r="31" spans="2:5" ht="12.75" customHeight="1" hidden="1">
      <c r="B31" s="13"/>
      <c r="C31" s="24" t="s">
        <v>36</v>
      </c>
      <c r="D31" s="262">
        <v>217722</v>
      </c>
      <c r="E31" s="262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>
      <c r="B34" s="263" t="s">
        <v>233</v>
      </c>
      <c r="C34" s="263"/>
      <c r="D34" s="263"/>
      <c r="E34" s="263"/>
      <c r="F34" s="263"/>
    </row>
    <row r="36" spans="2:7" ht="49.5" customHeight="1">
      <c r="B36" s="10" t="s">
        <v>28</v>
      </c>
      <c r="C36" s="32" t="s">
        <v>29</v>
      </c>
      <c r="D36" s="11" t="s">
        <v>50</v>
      </c>
      <c r="E36" s="19" t="s">
        <v>53</v>
      </c>
      <c r="F36" s="11" t="s">
        <v>51</v>
      </c>
      <c r="G36" s="10" t="s">
        <v>52</v>
      </c>
    </row>
    <row r="37" spans="2:7" ht="13.5" customHeight="1">
      <c r="B37" s="9">
        <v>1</v>
      </c>
      <c r="C37" s="27">
        <v>2</v>
      </c>
      <c r="D37" s="9">
        <v>3</v>
      </c>
      <c r="E37" s="19"/>
      <c r="F37" s="29">
        <v>4</v>
      </c>
      <c r="G37" s="29">
        <v>5</v>
      </c>
    </row>
    <row r="38" spans="2:7" ht="45" customHeight="1">
      <c r="B38" s="56">
        <v>1</v>
      </c>
      <c r="C38" s="57" t="s">
        <v>37</v>
      </c>
      <c r="D38" s="58"/>
      <c r="E38" s="19"/>
      <c r="F38" s="58"/>
      <c r="G38" s="71">
        <f>G39</f>
        <v>10186</v>
      </c>
    </row>
    <row r="39" spans="2:7" ht="12.75" customHeight="1">
      <c r="B39" s="19"/>
      <c r="C39" s="34" t="s">
        <v>48</v>
      </c>
      <c r="D39" s="29"/>
      <c r="E39" s="29"/>
      <c r="F39" s="29"/>
      <c r="G39" s="72">
        <v>10186</v>
      </c>
    </row>
    <row r="40" spans="2:11" ht="12.75" customHeight="1" hidden="1">
      <c r="B40" s="19"/>
      <c r="C40" s="34" t="s">
        <v>49</v>
      </c>
      <c r="D40" s="29">
        <v>0.56</v>
      </c>
      <c r="E40" s="29">
        <v>104.7</v>
      </c>
      <c r="F40" s="29">
        <v>1466</v>
      </c>
      <c r="G40" s="72">
        <v>860</v>
      </c>
      <c r="J40" s="7">
        <f>G38-G39</f>
        <v>0</v>
      </c>
      <c r="K40" s="7">
        <f>J40/(D40*E40/100)</f>
        <v>0</v>
      </c>
    </row>
    <row r="41" spans="2:7" ht="23.25" customHeight="1">
      <c r="B41" s="56">
        <v>2</v>
      </c>
      <c r="C41" s="57" t="s">
        <v>38</v>
      </c>
      <c r="D41" s="58"/>
      <c r="E41" s="58"/>
      <c r="F41" s="58"/>
      <c r="G41" s="71"/>
    </row>
    <row r="42" spans="2:7" ht="12.75">
      <c r="B42" s="19">
        <v>3</v>
      </c>
      <c r="C42" s="34" t="s">
        <v>114</v>
      </c>
      <c r="D42" s="29"/>
      <c r="E42" s="29"/>
      <c r="F42" s="29"/>
      <c r="G42" s="72"/>
    </row>
    <row r="43" spans="2:7" ht="12.75">
      <c r="B43" s="20"/>
      <c r="C43" s="38" t="s">
        <v>1</v>
      </c>
      <c r="D43" s="30"/>
      <c r="E43" s="19"/>
      <c r="F43" s="29"/>
      <c r="G43" s="73">
        <f>G38+G41+G42</f>
        <v>10186</v>
      </c>
    </row>
    <row r="44" spans="2:7" ht="12.75">
      <c r="B44" s="147"/>
      <c r="C44" s="148"/>
      <c r="D44" s="149"/>
      <c r="E44" s="150"/>
      <c r="F44" s="151"/>
      <c r="G44" s="152"/>
    </row>
    <row r="45" spans="2:15" ht="12.75">
      <c r="B45" s="263" t="s">
        <v>234</v>
      </c>
      <c r="C45" s="263"/>
      <c r="D45" s="263"/>
      <c r="E45" s="263"/>
      <c r="F45" s="263"/>
      <c r="G45" s="263"/>
      <c r="O45" s="43"/>
    </row>
    <row r="46" ht="12.75" customHeight="1"/>
    <row r="47" spans="2:7" ht="47.25" customHeight="1">
      <c r="B47" s="10" t="s">
        <v>28</v>
      </c>
      <c r="C47" s="32" t="s">
        <v>29</v>
      </c>
      <c r="D47" s="11" t="s">
        <v>39</v>
      </c>
      <c r="E47" s="44" t="s">
        <v>53</v>
      </c>
      <c r="F47" s="11" t="s">
        <v>40</v>
      </c>
      <c r="G47" s="11" t="s">
        <v>54</v>
      </c>
    </row>
    <row r="48" spans="2:7" s="42" customFormat="1" ht="17.25" customHeight="1">
      <c r="B48" s="40">
        <v>1</v>
      </c>
      <c r="C48" s="39">
        <v>2</v>
      </c>
      <c r="D48" s="40">
        <v>3</v>
      </c>
      <c r="E48" s="41">
        <v>4</v>
      </c>
      <c r="F48" s="41">
        <v>5</v>
      </c>
      <c r="G48" s="41">
        <v>6</v>
      </c>
    </row>
    <row r="49" spans="2:10" ht="12.75">
      <c r="B49" s="13">
        <v>1</v>
      </c>
      <c r="C49" s="54" t="s">
        <v>280</v>
      </c>
      <c r="D49" s="45"/>
      <c r="E49" s="46"/>
      <c r="F49" s="45"/>
      <c r="G49" s="188">
        <v>652160</v>
      </c>
      <c r="H49" s="53"/>
      <c r="J49" s="53"/>
    </row>
    <row r="50" spans="2:10" ht="85.5" customHeight="1">
      <c r="B50" s="13">
        <v>2</v>
      </c>
      <c r="C50" s="43" t="s">
        <v>46</v>
      </c>
      <c r="D50" s="46"/>
      <c r="E50" s="41"/>
      <c r="F50" s="41"/>
      <c r="G50" s="144">
        <v>486880</v>
      </c>
      <c r="H50" s="53"/>
      <c r="J50" s="53"/>
    </row>
    <row r="51" spans="2:7" ht="12.75">
      <c r="B51" s="13"/>
      <c r="C51" s="38" t="s">
        <v>1</v>
      </c>
      <c r="D51" s="48"/>
      <c r="E51" s="41"/>
      <c r="F51" s="41"/>
      <c r="G51" s="74">
        <f>G49+G50</f>
        <v>1139040</v>
      </c>
    </row>
    <row r="53" spans="2:6" ht="12.75" outlineLevel="1">
      <c r="B53" s="257" t="s">
        <v>297</v>
      </c>
      <c r="C53" s="257"/>
      <c r="D53" s="257"/>
      <c r="E53" s="257"/>
      <c r="F53" s="257"/>
    </row>
    <row r="54" spans="2:4" ht="12.75" outlineLevel="1">
      <c r="B54" s="12"/>
      <c r="C54" s="12"/>
      <c r="D54" s="12"/>
    </row>
    <row r="55" spans="2:7" ht="48.75" customHeight="1" outlineLevel="1">
      <c r="B55" s="10" t="s">
        <v>28</v>
      </c>
      <c r="C55" s="11" t="s">
        <v>29</v>
      </c>
      <c r="D55" s="11" t="s">
        <v>55</v>
      </c>
      <c r="E55" s="11" t="s">
        <v>40</v>
      </c>
      <c r="F55" s="258" t="s">
        <v>56</v>
      </c>
      <c r="G55" s="258"/>
    </row>
    <row r="56" spans="2:7" ht="12.75" outlineLevel="1">
      <c r="B56" s="9">
        <v>1</v>
      </c>
      <c r="C56" s="9">
        <v>2</v>
      </c>
      <c r="D56" s="9">
        <v>3</v>
      </c>
      <c r="E56" s="29">
        <v>4</v>
      </c>
      <c r="F56" s="273">
        <v>5</v>
      </c>
      <c r="G56" s="274"/>
    </row>
    <row r="57" spans="2:7" ht="38.25" outlineLevel="1">
      <c r="B57" s="13">
        <v>1</v>
      </c>
      <c r="C57" s="24" t="s">
        <v>298</v>
      </c>
      <c r="D57" s="36"/>
      <c r="E57" s="29"/>
      <c r="F57" s="277">
        <v>5400000</v>
      </c>
      <c r="G57" s="278"/>
    </row>
    <row r="58" spans="2:7" ht="12.75" outlineLevel="1">
      <c r="B58" s="13"/>
      <c r="C58" s="24"/>
      <c r="D58" s="36"/>
      <c r="E58" s="29"/>
      <c r="F58" s="277"/>
      <c r="G58" s="278"/>
    </row>
    <row r="59" spans="2:9" ht="12.75" customHeight="1" outlineLevel="1">
      <c r="B59" s="13"/>
      <c r="C59" s="33" t="s">
        <v>1</v>
      </c>
      <c r="D59" s="35"/>
      <c r="E59" s="51"/>
      <c r="F59" s="270">
        <f>F57+F58</f>
        <v>5400000</v>
      </c>
      <c r="G59" s="279"/>
      <c r="I59" s="53"/>
    </row>
    <row r="60" spans="2:4" ht="12.75">
      <c r="B60" s="14"/>
      <c r="C60" s="15"/>
      <c r="D60" s="8"/>
    </row>
    <row r="61" spans="2:4" ht="12.75">
      <c r="B61" s="14"/>
      <c r="C61" s="15"/>
      <c r="D61" s="8"/>
    </row>
    <row r="62" spans="2:4" ht="12.75">
      <c r="B62" s="14"/>
      <c r="C62" s="15"/>
      <c r="D62" s="8"/>
    </row>
    <row r="63" spans="2:4" ht="12.75">
      <c r="B63" s="269" t="s">
        <v>256</v>
      </c>
      <c r="C63" s="269"/>
      <c r="D63" s="55">
        <f>D18+D29+G51+G43+F59</f>
        <v>6650746</v>
      </c>
    </row>
    <row r="64" spans="2:4" ht="12.75">
      <c r="B64" s="14"/>
      <c r="C64" s="15"/>
      <c r="D64" s="8"/>
    </row>
    <row r="65" spans="2:4" ht="12.75">
      <c r="B65" s="7" t="s">
        <v>42</v>
      </c>
      <c r="D65" s="7" t="s">
        <v>0</v>
      </c>
    </row>
    <row r="67" spans="2:4" ht="12.75">
      <c r="B67" s="7" t="s">
        <v>43</v>
      </c>
      <c r="D67" s="7" t="s">
        <v>25</v>
      </c>
    </row>
    <row r="70" ht="12.75">
      <c r="I70" s="53"/>
    </row>
    <row r="71" ht="12" customHeight="1">
      <c r="I71" s="53"/>
    </row>
  </sheetData>
  <sheetProtection/>
  <mergeCells count="31">
    <mergeCell ref="F57:G57"/>
    <mergeCell ref="F58:G58"/>
    <mergeCell ref="F59:G59"/>
    <mergeCell ref="B63:C63"/>
    <mergeCell ref="D28:E28"/>
    <mergeCell ref="D29:E29"/>
    <mergeCell ref="D30:E30"/>
    <mergeCell ref="D31:E31"/>
    <mergeCell ref="B45:G45"/>
    <mergeCell ref="B34:F34"/>
    <mergeCell ref="B53:F53"/>
    <mergeCell ref="F55:G55"/>
    <mergeCell ref="F56:G56"/>
    <mergeCell ref="B21:G21"/>
    <mergeCell ref="D23:E23"/>
    <mergeCell ref="D24:E24"/>
    <mergeCell ref="D25:E25"/>
    <mergeCell ref="D26:E26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D7"/>
    <mergeCell ref="B8:E8"/>
    <mergeCell ref="B10:D10"/>
    <mergeCell ref="D12:E12"/>
  </mergeCells>
  <printOptions/>
  <pageMargins left="0.5905511811023623" right="0" top="0.3937007874015748" bottom="0.3937007874015748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O53"/>
  <sheetViews>
    <sheetView showGridLines="0" workbookViewId="0" topLeftCell="A13">
      <selection activeCell="A13" sqref="A1:IV1638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299</v>
      </c>
      <c r="C8" s="265"/>
      <c r="D8" s="265"/>
      <c r="E8" s="265"/>
    </row>
    <row r="9" ht="6.75" customHeight="1"/>
    <row r="10" spans="2:4" ht="12.75">
      <c r="B10" s="263" t="s">
        <v>27</v>
      </c>
      <c r="C10" s="263"/>
      <c r="D10" s="263"/>
    </row>
    <row r="11" ht="13.5" customHeight="1"/>
    <row r="12" spans="2:5" ht="23.25" customHeight="1">
      <c r="B12" s="10" t="s">
        <v>28</v>
      </c>
      <c r="C12" s="11" t="s">
        <v>29</v>
      </c>
      <c r="D12" s="258" t="s">
        <v>30</v>
      </c>
      <c r="E12" s="258"/>
    </row>
    <row r="13" spans="2:5" ht="12.75">
      <c r="B13" s="13">
        <v>1</v>
      </c>
      <c r="C13" s="9">
        <v>2</v>
      </c>
      <c r="D13" s="262">
        <v>3</v>
      </c>
      <c r="E13" s="262"/>
    </row>
    <row r="14" spans="2:12" ht="12.75" customHeight="1">
      <c r="B14" s="13">
        <v>1</v>
      </c>
      <c r="C14" s="9" t="s">
        <v>129</v>
      </c>
      <c r="D14" s="259"/>
      <c r="E14" s="259"/>
      <c r="L14" s="53"/>
    </row>
    <row r="15" spans="2:12" ht="12.75" customHeight="1">
      <c r="B15" s="13"/>
      <c r="C15" s="27" t="s">
        <v>130</v>
      </c>
      <c r="D15" s="256"/>
      <c r="E15" s="256"/>
      <c r="L15" s="53"/>
    </row>
    <row r="16" spans="2:12" ht="12.75" customHeight="1">
      <c r="B16" s="13"/>
      <c r="C16" s="24" t="s">
        <v>131</v>
      </c>
      <c r="D16" s="266"/>
      <c r="E16" s="267"/>
      <c r="L16" s="53"/>
    </row>
    <row r="17" spans="2:12" ht="12.75" customHeight="1">
      <c r="B17" s="13"/>
      <c r="C17" s="24" t="s">
        <v>62</v>
      </c>
      <c r="D17" s="266"/>
      <c r="E17" s="267"/>
      <c r="L17" s="53"/>
    </row>
    <row r="18" spans="2:9" ht="12.75" customHeight="1">
      <c r="B18" s="13"/>
      <c r="C18" s="24" t="s">
        <v>32</v>
      </c>
      <c r="D18" s="256">
        <v>77970</v>
      </c>
      <c r="E18" s="256"/>
      <c r="I18" s="53"/>
    </row>
    <row r="20" spans="2:4" ht="12.75">
      <c r="B20" s="12"/>
      <c r="C20" s="12"/>
      <c r="D20" s="12"/>
    </row>
    <row r="21" spans="2:7" ht="12.75" customHeight="1">
      <c r="B21" s="257" t="s">
        <v>120</v>
      </c>
      <c r="C21" s="257"/>
      <c r="D21" s="257"/>
      <c r="E21" s="257"/>
      <c r="F21" s="257"/>
      <c r="G21" s="257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58" t="s">
        <v>30</v>
      </c>
      <c r="E23" s="258"/>
    </row>
    <row r="24" spans="2:5" ht="12.75">
      <c r="B24" s="11">
        <v>1</v>
      </c>
      <c r="C24" s="11">
        <v>2</v>
      </c>
      <c r="D24" s="258">
        <v>3</v>
      </c>
      <c r="E24" s="258"/>
    </row>
    <row r="25" spans="2:6" ht="18" customHeight="1">
      <c r="B25" s="13">
        <v>1</v>
      </c>
      <c r="C25" s="24" t="s">
        <v>33</v>
      </c>
      <c r="D25" s="256"/>
      <c r="E25" s="256"/>
      <c r="F25" s="18"/>
    </row>
    <row r="26" spans="2:6" ht="12.75" customHeight="1">
      <c r="B26" s="13"/>
      <c r="C26" s="27" t="s">
        <v>130</v>
      </c>
      <c r="D26" s="256"/>
      <c r="E26" s="256"/>
      <c r="F26" s="18"/>
    </row>
    <row r="27" spans="2:6" ht="12.75" customHeight="1">
      <c r="B27" s="13"/>
      <c r="C27" s="24" t="s">
        <v>131</v>
      </c>
      <c r="D27" s="256"/>
      <c r="E27" s="256"/>
      <c r="F27" s="18"/>
    </row>
    <row r="28" spans="2:6" ht="12.75" customHeight="1">
      <c r="B28" s="13"/>
      <c r="C28" s="24" t="s">
        <v>62</v>
      </c>
      <c r="D28" s="256"/>
      <c r="E28" s="256"/>
      <c r="F28" s="18"/>
    </row>
    <row r="29" spans="2:6" ht="12.75" customHeight="1">
      <c r="B29" s="13"/>
      <c r="C29" s="24" t="s">
        <v>32</v>
      </c>
      <c r="D29" s="256">
        <v>23550</v>
      </c>
      <c r="E29" s="256"/>
      <c r="F29" s="18"/>
    </row>
    <row r="30" spans="2:6" ht="12.75" customHeight="1" hidden="1">
      <c r="B30" s="13"/>
      <c r="C30" s="24" t="s">
        <v>35</v>
      </c>
      <c r="D30" s="262">
        <v>24905</v>
      </c>
      <c r="E30" s="262"/>
      <c r="F30" s="18"/>
    </row>
    <row r="31" spans="2:5" ht="12.75" customHeight="1" hidden="1">
      <c r="B31" s="13"/>
      <c r="C31" s="24" t="s">
        <v>36</v>
      </c>
      <c r="D31" s="262">
        <v>217722</v>
      </c>
      <c r="E31" s="262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15" ht="12.75">
      <c r="B34" s="263" t="s">
        <v>138</v>
      </c>
      <c r="C34" s="263"/>
      <c r="D34" s="263"/>
      <c r="E34" s="263"/>
      <c r="F34" s="263"/>
      <c r="G34" s="263"/>
      <c r="O34" s="43"/>
    </row>
    <row r="35" ht="12.75" customHeight="1"/>
    <row r="36" spans="2:7" ht="47.25" customHeight="1">
      <c r="B36" s="10" t="s">
        <v>28</v>
      </c>
      <c r="C36" s="32" t="s">
        <v>29</v>
      </c>
      <c r="D36" s="11" t="s">
        <v>39</v>
      </c>
      <c r="E36" s="44" t="s">
        <v>53</v>
      </c>
      <c r="F36" s="11" t="s">
        <v>40</v>
      </c>
      <c r="G36" s="11" t="s">
        <v>54</v>
      </c>
    </row>
    <row r="37" spans="2:7" s="42" customFormat="1" ht="17.25" customHeight="1">
      <c r="B37" s="40">
        <v>1</v>
      </c>
      <c r="C37" s="39">
        <v>2</v>
      </c>
      <c r="D37" s="40">
        <v>3</v>
      </c>
      <c r="E37" s="41">
        <v>4</v>
      </c>
      <c r="F37" s="41">
        <v>5</v>
      </c>
      <c r="G37" s="41">
        <v>6</v>
      </c>
    </row>
    <row r="38" spans="2:10" ht="12.75">
      <c r="B38" s="13">
        <v>1</v>
      </c>
      <c r="C38" s="54" t="s">
        <v>280</v>
      </c>
      <c r="D38" s="45"/>
      <c r="E38" s="46"/>
      <c r="F38" s="45"/>
      <c r="G38" s="188">
        <v>652160</v>
      </c>
      <c r="H38" s="53"/>
      <c r="J38" s="53"/>
    </row>
    <row r="39" spans="2:10" ht="85.5" customHeight="1">
      <c r="B39" s="13">
        <v>2</v>
      </c>
      <c r="C39" s="43" t="s">
        <v>46</v>
      </c>
      <c r="D39" s="46"/>
      <c r="E39" s="41"/>
      <c r="F39" s="41"/>
      <c r="G39" s="144">
        <v>486880</v>
      </c>
      <c r="H39" s="53"/>
      <c r="J39" s="53"/>
    </row>
    <row r="40" spans="2:7" ht="12.75">
      <c r="B40" s="13"/>
      <c r="C40" s="38" t="s">
        <v>1</v>
      </c>
      <c r="D40" s="48"/>
      <c r="E40" s="41"/>
      <c r="F40" s="41"/>
      <c r="G40" s="74">
        <f>G38+G39</f>
        <v>1139040</v>
      </c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269" t="s">
        <v>260</v>
      </c>
      <c r="C45" s="269"/>
      <c r="D45" s="55">
        <f>D18+D29+G40</f>
        <v>1240560</v>
      </c>
    </row>
    <row r="46" spans="2:4" ht="12.75">
      <c r="B46" s="14"/>
      <c r="C46" s="15"/>
      <c r="D46" s="8"/>
    </row>
    <row r="47" spans="2:4" ht="12.75">
      <c r="B47" s="7" t="s">
        <v>42</v>
      </c>
      <c r="D47" s="7" t="s">
        <v>0</v>
      </c>
    </row>
    <row r="49" spans="2:4" ht="12.75">
      <c r="B49" s="7" t="s">
        <v>43</v>
      </c>
      <c r="D49" s="7" t="s">
        <v>25</v>
      </c>
    </row>
    <row r="52" ht="12.75">
      <c r="I52" s="53"/>
    </row>
    <row r="53" ht="12" customHeight="1">
      <c r="I53" s="53"/>
    </row>
  </sheetData>
  <sheetProtection/>
  <mergeCells count="24">
    <mergeCell ref="D28:E28"/>
    <mergeCell ref="D29:E29"/>
    <mergeCell ref="D30:E30"/>
    <mergeCell ref="D31:E31"/>
    <mergeCell ref="B34:G34"/>
    <mergeCell ref="B45:C45"/>
    <mergeCell ref="B21:G21"/>
    <mergeCell ref="D23:E23"/>
    <mergeCell ref="D24:E24"/>
    <mergeCell ref="D25:E25"/>
    <mergeCell ref="D26:E26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D7"/>
    <mergeCell ref="B8:E8"/>
    <mergeCell ref="B10:D10"/>
    <mergeCell ref="D12:E12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I29"/>
  <sheetViews>
    <sheetView showGridLines="0" workbookViewId="0" topLeftCell="A1">
      <selection activeCell="D2" sqref="D2:G3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279</v>
      </c>
      <c r="C8" s="265"/>
      <c r="D8" s="265"/>
      <c r="E8" s="265"/>
    </row>
    <row r="9" ht="6.75" customHeight="1"/>
    <row r="10" ht="12" customHeight="1"/>
    <row r="11" spans="2:6" ht="12.75" customHeight="1">
      <c r="B11" s="257" t="s">
        <v>122</v>
      </c>
      <c r="C11" s="257"/>
      <c r="D11" s="257"/>
      <c r="E11" s="257"/>
      <c r="F11" s="257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19" t="s">
        <v>53</v>
      </c>
      <c r="F13" s="11" t="s">
        <v>40</v>
      </c>
      <c r="G13" s="11" t="s">
        <v>56</v>
      </c>
    </row>
    <row r="14" spans="2:7" s="42" customFormat="1" ht="12">
      <c r="B14" s="40">
        <v>1</v>
      </c>
      <c r="C14" s="40">
        <v>2</v>
      </c>
      <c r="D14" s="40">
        <v>3</v>
      </c>
      <c r="E14" s="41"/>
      <c r="F14" s="41">
        <v>4</v>
      </c>
      <c r="G14" s="41">
        <v>5</v>
      </c>
    </row>
    <row r="15" spans="2:7" ht="12.75" customHeight="1" outlineLevel="1">
      <c r="B15" s="13">
        <v>1</v>
      </c>
      <c r="C15" s="24" t="s">
        <v>133</v>
      </c>
      <c r="D15" s="25"/>
      <c r="E15" s="29"/>
      <c r="F15" s="29"/>
      <c r="G15" s="121">
        <v>31969</v>
      </c>
    </row>
    <row r="16" spans="2:7" ht="12.75" customHeight="1">
      <c r="B16" s="13"/>
      <c r="C16" s="33" t="s">
        <v>41</v>
      </c>
      <c r="D16" s="35"/>
      <c r="E16" s="29"/>
      <c r="F16" s="29"/>
      <c r="G16" s="73">
        <f>SUM(G15:G15)</f>
        <v>31969</v>
      </c>
    </row>
    <row r="20" spans="2:4" ht="12.75">
      <c r="B20" s="14"/>
      <c r="C20" s="15"/>
      <c r="D20" s="8"/>
    </row>
    <row r="21" spans="2:4" ht="12.75">
      <c r="B21" s="269" t="s">
        <v>115</v>
      </c>
      <c r="C21" s="269"/>
      <c r="D21" s="55">
        <f>G16</f>
        <v>31969</v>
      </c>
    </row>
    <row r="22" spans="2:4" ht="12.75">
      <c r="B22" s="14"/>
      <c r="C22" s="15"/>
      <c r="D22" s="8"/>
    </row>
    <row r="23" spans="2:4" ht="12.75">
      <c r="B23" s="7" t="s">
        <v>42</v>
      </c>
      <c r="D23" s="7" t="s">
        <v>0</v>
      </c>
    </row>
    <row r="25" spans="2:4" ht="12.75">
      <c r="B25" s="7" t="s">
        <v>43</v>
      </c>
      <c r="D25" s="7" t="s">
        <v>25</v>
      </c>
    </row>
    <row r="28" ht="12.75">
      <c r="I28" s="53"/>
    </row>
    <row r="29" ht="12" customHeight="1">
      <c r="I29" s="53"/>
    </row>
  </sheetData>
  <sheetProtection/>
  <mergeCells count="6">
    <mergeCell ref="D1:G1"/>
    <mergeCell ref="D2:G2"/>
    <mergeCell ref="B7:D7"/>
    <mergeCell ref="B8:E8"/>
    <mergeCell ref="B21:C21"/>
    <mergeCell ref="B11:F11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I26"/>
  <sheetViews>
    <sheetView showGridLines="0" workbookViewId="0" topLeftCell="A1">
      <selection activeCell="D2" sqref="D2:G3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300</v>
      </c>
      <c r="C8" s="265"/>
      <c r="D8" s="265"/>
      <c r="E8" s="265"/>
    </row>
    <row r="9" ht="6.75" customHeight="1"/>
    <row r="10" spans="2:6" ht="12.75" customHeight="1">
      <c r="B10" s="257" t="s">
        <v>122</v>
      </c>
      <c r="C10" s="257"/>
      <c r="D10" s="257"/>
      <c r="E10" s="257"/>
      <c r="F10" s="257"/>
    </row>
    <row r="11" spans="2:4" ht="12.75">
      <c r="B11" s="12"/>
      <c r="C11" s="12"/>
      <c r="D11" s="12"/>
    </row>
    <row r="12" spans="2:7" ht="47.25" customHeight="1">
      <c r="B12" s="10" t="s">
        <v>28</v>
      </c>
      <c r="C12" s="11" t="s">
        <v>29</v>
      </c>
      <c r="D12" s="11" t="s">
        <v>55</v>
      </c>
      <c r="E12" s="19" t="s">
        <v>53</v>
      </c>
      <c r="F12" s="11" t="s">
        <v>40</v>
      </c>
      <c r="G12" s="11" t="s">
        <v>56</v>
      </c>
    </row>
    <row r="13" spans="2:7" s="42" customFormat="1" ht="12">
      <c r="B13" s="40">
        <v>1</v>
      </c>
      <c r="C13" s="40">
        <v>2</v>
      </c>
      <c r="D13" s="40">
        <v>3</v>
      </c>
      <c r="E13" s="41"/>
      <c r="F13" s="41">
        <v>4</v>
      </c>
      <c r="G13" s="41">
        <v>5</v>
      </c>
    </row>
    <row r="14" spans="2:7" ht="12.75" customHeight="1" outlineLevel="1">
      <c r="B14" s="13">
        <v>1</v>
      </c>
      <c r="C14" s="24" t="s">
        <v>133</v>
      </c>
      <c r="D14" s="25"/>
      <c r="E14" s="29"/>
      <c r="F14" s="29"/>
      <c r="G14" s="121">
        <v>24211</v>
      </c>
    </row>
    <row r="15" spans="2:7" ht="12.75" customHeight="1">
      <c r="B15" s="13"/>
      <c r="C15" s="33" t="s">
        <v>41</v>
      </c>
      <c r="D15" s="35"/>
      <c r="E15" s="29"/>
      <c r="F15" s="29"/>
      <c r="G15" s="73">
        <f>SUM(G14:G14)</f>
        <v>24211</v>
      </c>
    </row>
    <row r="17" spans="2:4" ht="12.75">
      <c r="B17" s="14"/>
      <c r="C17" s="15"/>
      <c r="D17" s="8"/>
    </row>
    <row r="18" spans="2:4" ht="12.75">
      <c r="B18" s="269" t="s">
        <v>256</v>
      </c>
      <c r="C18" s="269"/>
      <c r="D18" s="55">
        <f>G15</f>
        <v>24211</v>
      </c>
    </row>
    <row r="19" spans="2:4" ht="12.75">
      <c r="B19" s="14"/>
      <c r="C19" s="15"/>
      <c r="D19" s="8"/>
    </row>
    <row r="20" spans="2:4" ht="12.75">
      <c r="B20" s="7" t="s">
        <v>42</v>
      </c>
      <c r="D20" s="7" t="s">
        <v>0</v>
      </c>
    </row>
    <row r="22" spans="2:4" ht="12.75">
      <c r="B22" s="7" t="s">
        <v>43</v>
      </c>
      <c r="D22" s="7" t="s">
        <v>25</v>
      </c>
    </row>
    <row r="25" ht="12.75">
      <c r="I25" s="53"/>
    </row>
    <row r="26" ht="12" customHeight="1">
      <c r="I26" s="53"/>
    </row>
  </sheetData>
  <sheetProtection/>
  <mergeCells count="6">
    <mergeCell ref="D1:G1"/>
    <mergeCell ref="D2:G2"/>
    <mergeCell ref="B7:D7"/>
    <mergeCell ref="B8:E8"/>
    <mergeCell ref="B10:F10"/>
    <mergeCell ref="B18:C18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I26"/>
  <sheetViews>
    <sheetView showGridLines="0" workbookViewId="0" topLeftCell="A1">
      <selection activeCell="H23" sqref="H23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4" ht="12.75">
      <c r="B7" s="264" t="s">
        <v>26</v>
      </c>
      <c r="C7" s="264"/>
      <c r="D7" s="264"/>
    </row>
    <row r="8" spans="2:5" ht="33" customHeight="1">
      <c r="B8" s="265" t="s">
        <v>299</v>
      </c>
      <c r="C8" s="265"/>
      <c r="D8" s="265"/>
      <c r="E8" s="265"/>
    </row>
    <row r="9" ht="6.75" customHeight="1"/>
    <row r="10" spans="2:6" ht="12.75" customHeight="1">
      <c r="B10" s="257" t="s">
        <v>122</v>
      </c>
      <c r="C10" s="257"/>
      <c r="D10" s="257"/>
      <c r="E10" s="257"/>
      <c r="F10" s="257"/>
    </row>
    <row r="11" spans="2:4" ht="12.75">
      <c r="B11" s="12"/>
      <c r="C11" s="12"/>
      <c r="D11" s="12"/>
    </row>
    <row r="12" spans="2:7" ht="47.25" customHeight="1">
      <c r="B12" s="10" t="s">
        <v>28</v>
      </c>
      <c r="C12" s="11" t="s">
        <v>29</v>
      </c>
      <c r="D12" s="11" t="s">
        <v>55</v>
      </c>
      <c r="E12" s="19" t="s">
        <v>53</v>
      </c>
      <c r="F12" s="11" t="s">
        <v>40</v>
      </c>
      <c r="G12" s="11" t="s">
        <v>56</v>
      </c>
    </row>
    <row r="13" spans="2:7" s="42" customFormat="1" ht="12">
      <c r="B13" s="40">
        <v>1</v>
      </c>
      <c r="C13" s="40">
        <v>2</v>
      </c>
      <c r="D13" s="40">
        <v>3</v>
      </c>
      <c r="E13" s="41"/>
      <c r="F13" s="41">
        <v>4</v>
      </c>
      <c r="G13" s="41">
        <v>5</v>
      </c>
    </row>
    <row r="14" spans="2:7" ht="12.75" customHeight="1" outlineLevel="1">
      <c r="B14" s="13">
        <v>1</v>
      </c>
      <c r="C14" s="24" t="s">
        <v>133</v>
      </c>
      <c r="D14" s="25"/>
      <c r="E14" s="29"/>
      <c r="F14" s="29"/>
      <c r="G14" s="121">
        <v>25252</v>
      </c>
    </row>
    <row r="15" spans="2:7" ht="12.75" customHeight="1">
      <c r="B15" s="13"/>
      <c r="C15" s="33" t="s">
        <v>41</v>
      </c>
      <c r="D15" s="35"/>
      <c r="E15" s="29"/>
      <c r="F15" s="29"/>
      <c r="G15" s="73">
        <f>SUM(G14:G14)</f>
        <v>25252</v>
      </c>
    </row>
    <row r="17" spans="2:4" ht="12.75">
      <c r="B17" s="14"/>
      <c r="C17" s="15"/>
      <c r="D17" s="8"/>
    </row>
    <row r="18" spans="2:4" ht="12.75">
      <c r="B18" s="269" t="s">
        <v>260</v>
      </c>
      <c r="C18" s="269"/>
      <c r="D18" s="55">
        <f>G15</f>
        <v>25252</v>
      </c>
    </row>
    <row r="19" spans="2:4" ht="12.75">
      <c r="B19" s="14"/>
      <c r="C19" s="15"/>
      <c r="D19" s="8"/>
    </row>
    <row r="20" spans="2:4" ht="12.75">
      <c r="B20" s="7" t="s">
        <v>42</v>
      </c>
      <c r="D20" s="7" t="s">
        <v>0</v>
      </c>
    </row>
    <row r="22" spans="2:4" ht="12.75">
      <c r="B22" s="7" t="s">
        <v>43</v>
      </c>
      <c r="D22" s="7" t="s">
        <v>25</v>
      </c>
    </row>
    <row r="25" ht="12.75">
      <c r="I25" s="53"/>
    </row>
    <row r="26" ht="12" customHeight="1">
      <c r="I26" s="53"/>
    </row>
  </sheetData>
  <sheetProtection/>
  <mergeCells count="6">
    <mergeCell ref="D1:G1"/>
    <mergeCell ref="D2:G2"/>
    <mergeCell ref="B7:D7"/>
    <mergeCell ref="B8:E8"/>
    <mergeCell ref="B10:F10"/>
    <mergeCell ref="B18:C18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P32"/>
  <sheetViews>
    <sheetView showGridLines="0" workbookViewId="0" topLeftCell="A1">
      <selection activeCell="D2" sqref="D2:G3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2.281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4" width="9.140625" style="7" customWidth="1"/>
    <col min="15" max="15" width="12.421875" style="7" customWidth="1"/>
    <col min="16" max="16" width="11.7109375" style="7" bestFit="1" customWidth="1"/>
    <col min="17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7" ht="12.75">
      <c r="B7" s="264" t="s">
        <v>26</v>
      </c>
      <c r="C7" s="264"/>
      <c r="D7" s="264"/>
      <c r="E7" s="264"/>
      <c r="F7" s="264"/>
      <c r="G7" s="264"/>
    </row>
    <row r="8" spans="2:7" ht="21" customHeight="1">
      <c r="B8" s="265" t="s">
        <v>286</v>
      </c>
      <c r="C8" s="265"/>
      <c r="D8" s="265"/>
      <c r="E8" s="265"/>
      <c r="F8" s="265"/>
      <c r="G8" s="265"/>
    </row>
    <row r="9" ht="6.75" customHeight="1"/>
    <row r="10" ht="12" customHeight="1"/>
    <row r="11" spans="2:6" ht="12.75" customHeight="1">
      <c r="B11" s="257" t="s">
        <v>122</v>
      </c>
      <c r="C11" s="257"/>
      <c r="D11" s="257"/>
      <c r="E11" s="257"/>
      <c r="F11" s="257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19" t="s">
        <v>53</v>
      </c>
      <c r="F13" s="11" t="s">
        <v>40</v>
      </c>
      <c r="G13" s="11" t="s">
        <v>56</v>
      </c>
    </row>
    <row r="14" spans="2:7" s="42" customFormat="1" ht="12">
      <c r="B14" s="40">
        <v>1</v>
      </c>
      <c r="C14" s="40">
        <v>2</v>
      </c>
      <c r="D14" s="40">
        <v>3</v>
      </c>
      <c r="E14" s="41"/>
      <c r="F14" s="41">
        <v>4</v>
      </c>
      <c r="G14" s="41">
        <v>5</v>
      </c>
    </row>
    <row r="15" spans="2:7" ht="27.75" customHeight="1" outlineLevel="1">
      <c r="B15" s="13">
        <v>1</v>
      </c>
      <c r="C15" s="24" t="s">
        <v>139</v>
      </c>
      <c r="D15" s="25"/>
      <c r="E15" s="29"/>
      <c r="F15" s="29"/>
      <c r="G15" s="121">
        <v>473015</v>
      </c>
    </row>
    <row r="16" spans="2:7" ht="38.25" customHeight="1" outlineLevel="1">
      <c r="B16" s="13">
        <v>2</v>
      </c>
      <c r="C16" s="24" t="s">
        <v>140</v>
      </c>
      <c r="D16" s="25"/>
      <c r="E16" s="29"/>
      <c r="F16" s="29"/>
      <c r="G16" s="121">
        <v>206244</v>
      </c>
    </row>
    <row r="17" spans="2:7" ht="12.75" customHeight="1" outlineLevel="1">
      <c r="B17" s="13">
        <v>3</v>
      </c>
      <c r="C17" s="24" t="s">
        <v>141</v>
      </c>
      <c r="D17" s="25"/>
      <c r="E17" s="29"/>
      <c r="F17" s="29"/>
      <c r="G17" s="121">
        <v>1079949</v>
      </c>
    </row>
    <row r="18" spans="2:7" ht="12.75" customHeight="1" outlineLevel="1">
      <c r="B18" s="13"/>
      <c r="C18" s="24"/>
      <c r="D18" s="25"/>
      <c r="E18" s="29"/>
      <c r="F18" s="29"/>
      <c r="G18" s="72"/>
    </row>
    <row r="19" spans="2:7" ht="12.75" customHeight="1">
      <c r="B19" s="13"/>
      <c r="C19" s="33" t="s">
        <v>41</v>
      </c>
      <c r="D19" s="35"/>
      <c r="E19" s="29"/>
      <c r="F19" s="29"/>
      <c r="G19" s="73">
        <f>SUM(G15:G18)</f>
        <v>1759208</v>
      </c>
    </row>
    <row r="23" spans="2:4" ht="12.75">
      <c r="B23" s="14"/>
      <c r="C23" s="15"/>
      <c r="D23" s="8"/>
    </row>
    <row r="24" spans="2:16" ht="12.75">
      <c r="B24" s="269" t="s">
        <v>115</v>
      </c>
      <c r="C24" s="269"/>
      <c r="D24" s="55">
        <f>G19</f>
        <v>1759208</v>
      </c>
      <c r="O24" s="181"/>
      <c r="P24" s="53"/>
    </row>
    <row r="25" spans="2:16" ht="12.75">
      <c r="B25" s="14"/>
      <c r="C25" s="15"/>
      <c r="D25" s="8"/>
      <c r="O25" s="181"/>
      <c r="P25" s="53"/>
    </row>
    <row r="26" spans="2:16" ht="12.75">
      <c r="B26" s="7" t="s">
        <v>42</v>
      </c>
      <c r="D26" s="7" t="s">
        <v>0</v>
      </c>
      <c r="O26" s="181"/>
      <c r="P26" s="53"/>
    </row>
    <row r="28" spans="2:4" ht="12.75">
      <c r="B28" s="7" t="s">
        <v>43</v>
      </c>
      <c r="D28" s="7" t="s">
        <v>25</v>
      </c>
    </row>
    <row r="31" ht="12.75">
      <c r="I31" s="53"/>
    </row>
    <row r="32" ht="12" customHeight="1">
      <c r="I32" s="53"/>
    </row>
  </sheetData>
  <sheetProtection/>
  <mergeCells count="6">
    <mergeCell ref="B11:F11"/>
    <mergeCell ref="B8:G8"/>
    <mergeCell ref="B7:G7"/>
    <mergeCell ref="D1:G1"/>
    <mergeCell ref="D2:G2"/>
    <mergeCell ref="B24:C24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P32"/>
  <sheetViews>
    <sheetView showGridLines="0" workbookViewId="0" topLeftCell="A1">
      <selection activeCell="H37" sqref="H37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2.5742187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4" width="9.140625" style="7" customWidth="1"/>
    <col min="15" max="15" width="13.421875" style="7" customWidth="1"/>
    <col min="16" max="16" width="11.7109375" style="7" bestFit="1" customWidth="1"/>
    <col min="17" max="16384" width="9.140625" style="7" customWidth="1"/>
  </cols>
  <sheetData>
    <row r="1" spans="4:7" ht="12.75">
      <c r="D1" s="264" t="s">
        <v>60</v>
      </c>
      <c r="E1" s="264"/>
      <c r="F1" s="264"/>
      <c r="G1" s="264"/>
    </row>
    <row r="2" spans="4:7" ht="39" customHeight="1">
      <c r="D2" s="265" t="s">
        <v>277</v>
      </c>
      <c r="E2" s="265"/>
      <c r="F2" s="265"/>
      <c r="G2" s="265"/>
    </row>
    <row r="3" ht="27" customHeight="1">
      <c r="E3" s="7" t="s">
        <v>278</v>
      </c>
    </row>
    <row r="6" ht="5.25" customHeight="1"/>
    <row r="7" spans="2:7" ht="12.75">
      <c r="B7" s="264" t="s">
        <v>26</v>
      </c>
      <c r="C7" s="264"/>
      <c r="D7" s="264"/>
      <c r="E7" s="264"/>
      <c r="F7" s="264"/>
      <c r="G7" s="264"/>
    </row>
    <row r="8" spans="2:7" ht="21" customHeight="1">
      <c r="B8" s="265" t="s">
        <v>302</v>
      </c>
      <c r="C8" s="265"/>
      <c r="D8" s="265"/>
      <c r="E8" s="265"/>
      <c r="F8" s="265"/>
      <c r="G8" s="265"/>
    </row>
    <row r="9" ht="6.75" customHeight="1"/>
    <row r="10" ht="12" customHeight="1"/>
    <row r="11" spans="2:6" ht="12.75" customHeight="1">
      <c r="B11" s="257" t="s">
        <v>122</v>
      </c>
      <c r="C11" s="257"/>
      <c r="D11" s="257"/>
      <c r="E11" s="257"/>
      <c r="F11" s="257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19" t="s">
        <v>53</v>
      </c>
      <c r="F13" s="11" t="s">
        <v>40</v>
      </c>
      <c r="G13" s="11" t="s">
        <v>56</v>
      </c>
    </row>
    <row r="14" spans="2:7" s="42" customFormat="1" ht="12">
      <c r="B14" s="40">
        <v>1</v>
      </c>
      <c r="C14" s="40">
        <v>2</v>
      </c>
      <c r="D14" s="40">
        <v>3</v>
      </c>
      <c r="E14" s="41"/>
      <c r="F14" s="41">
        <v>4</v>
      </c>
      <c r="G14" s="41">
        <v>5</v>
      </c>
    </row>
    <row r="15" spans="2:7" ht="27.75" customHeight="1" outlineLevel="1">
      <c r="B15" s="13">
        <v>1</v>
      </c>
      <c r="C15" s="24" t="s">
        <v>139</v>
      </c>
      <c r="D15" s="25"/>
      <c r="E15" s="29"/>
      <c r="F15" s="29"/>
      <c r="G15" s="121">
        <v>482943</v>
      </c>
    </row>
    <row r="16" spans="2:7" ht="38.25" customHeight="1" outlineLevel="1">
      <c r="B16" s="13">
        <v>2</v>
      </c>
      <c r="C16" s="24" t="s">
        <v>140</v>
      </c>
      <c r="D16" s="25"/>
      <c r="E16" s="29"/>
      <c r="F16" s="29"/>
      <c r="G16" s="121">
        <v>206244</v>
      </c>
    </row>
    <row r="17" spans="2:7" ht="12.75" customHeight="1" outlineLevel="1">
      <c r="B17" s="13">
        <v>3</v>
      </c>
      <c r="C17" s="24" t="s">
        <v>141</v>
      </c>
      <c r="D17" s="25"/>
      <c r="E17" s="29"/>
      <c r="F17" s="29"/>
      <c r="G17" s="121">
        <v>1079949</v>
      </c>
    </row>
    <row r="18" spans="2:7" ht="12.75" customHeight="1" outlineLevel="1">
      <c r="B18" s="13"/>
      <c r="C18" s="24"/>
      <c r="D18" s="25"/>
      <c r="E18" s="29"/>
      <c r="F18" s="29"/>
      <c r="G18" s="72"/>
    </row>
    <row r="19" spans="2:7" ht="12.75" customHeight="1">
      <c r="B19" s="13"/>
      <c r="C19" s="33" t="s">
        <v>41</v>
      </c>
      <c r="D19" s="35"/>
      <c r="E19" s="29"/>
      <c r="F19" s="29"/>
      <c r="G19" s="73">
        <f>SUM(G15:G18)</f>
        <v>1769136</v>
      </c>
    </row>
    <row r="23" spans="2:4" ht="12.75">
      <c r="B23" s="14"/>
      <c r="C23" s="15"/>
      <c r="D23" s="8"/>
    </row>
    <row r="24" spans="2:15" ht="12.75">
      <c r="B24" s="269" t="s">
        <v>259</v>
      </c>
      <c r="C24" s="269"/>
      <c r="D24" s="55">
        <f>G19</f>
        <v>1769136</v>
      </c>
      <c r="O24" s="182"/>
    </row>
    <row r="25" spans="2:16" ht="12.75">
      <c r="B25" s="14"/>
      <c r="C25" s="15"/>
      <c r="D25" s="8"/>
      <c r="O25" s="181"/>
      <c r="P25" s="53"/>
    </row>
    <row r="26" spans="2:16" ht="12.75">
      <c r="B26" s="7" t="s">
        <v>42</v>
      </c>
      <c r="D26" s="7" t="s">
        <v>0</v>
      </c>
      <c r="O26" s="181"/>
      <c r="P26" s="53"/>
    </row>
    <row r="27" spans="15:16" ht="12.75">
      <c r="O27" s="181"/>
      <c r="P27" s="53"/>
    </row>
    <row r="28" spans="2:4" ht="12.75">
      <c r="B28" s="7" t="s">
        <v>43</v>
      </c>
      <c r="D28" s="7" t="s">
        <v>25</v>
      </c>
    </row>
    <row r="31" ht="12.75">
      <c r="I31" s="53"/>
    </row>
    <row r="32" ht="12" customHeight="1">
      <c r="I32" s="53"/>
    </row>
  </sheetData>
  <sheetProtection/>
  <mergeCells count="6">
    <mergeCell ref="D1:G1"/>
    <mergeCell ref="D2:G2"/>
    <mergeCell ref="B7:G7"/>
    <mergeCell ref="B8:G8"/>
    <mergeCell ref="B11:F11"/>
    <mergeCell ref="B24:C24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Нароженко</cp:lastModifiedBy>
  <cp:lastPrinted>2023-03-21T14:23:47Z</cp:lastPrinted>
  <dcterms:created xsi:type="dcterms:W3CDTF">2008-04-18T13:45:20Z</dcterms:created>
  <dcterms:modified xsi:type="dcterms:W3CDTF">2023-03-21T14:40:17Z</dcterms:modified>
  <cp:category/>
  <cp:version/>
  <cp:contentType/>
  <cp:contentStatus/>
</cp:coreProperties>
</file>